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<sst xmlns="http://schemas.openxmlformats.org/spreadsheetml/2006/main" count="102" uniqueCount="78">
  <si>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Наименование</t>
  </si>
  <si>
    <t>Отклонение</t>
  </si>
  <si>
    <t xml:space="preserve">сумма, руб.     </t>
  </si>
  <si>
    <t>%/ раз</t>
  </si>
  <si>
    <t>ВСЕГО РАСХОДОВ</t>
  </si>
  <si>
    <t>План на 2020 год, руб (проект)</t>
  </si>
  <si>
    <t xml:space="preserve">    Муниципальная программа "Развитие образования Фурмановского муниципального района"</t>
  </si>
  <si>
    <t xml:space="preserve">      Подпрограмма "Дошкольное образование"</t>
  </si>
  <si>
    <t xml:space="preserve">      Подпрограмма "Общее образование"</t>
  </si>
  <si>
    <t xml:space="preserve">      Подпрограмма "Дополнительное образование"</t>
  </si>
  <si>
    <t xml:space="preserve">      Подпрограмма "Предоставление мер социальной поддержки"</t>
  </si>
  <si>
    <t xml:space="preserve">      Подпрограмма "Реализация муниципальным учреждением отделом образования полномочий органов местного самоуправления в сфере образования"</t>
  </si>
  <si>
    <t xml:space="preserve">      Подпрограмма "Организация отдыха и занятости детей в каникулярное время"</t>
  </si>
  <si>
    <t xml:space="preserve">      Подпрограмма "Создание безопасных условий обучения"</t>
  </si>
  <si>
    <t xml:space="preserve">      Подпрограмма "Поддержка и сопровождение одаренных детей и творческих педагогов"</t>
  </si>
  <si>
    <t xml:space="preserve">    Муниципальная программа "Развитие культуры Фурмановского муниципального района"</t>
  </si>
  <si>
    <t xml:space="preserve">      Подпрограмма "Организация культурного досуга, библиотечного обслуживания и музейного дела"</t>
  </si>
  <si>
    <t xml:space="preserve">    Муниципальная программа "Совершенствование местного самоуправления Фурмановского муниципального района"</t>
  </si>
  <si>
    <t xml:space="preserve">      Подпрограмма "Обеспечение деятельности администрации Фурмановского муниципального района, ее структурных подразделений и органов"</t>
  </si>
  <si>
    <t xml:space="preserve">      Подпрограмма "Открытая информационная политика"</t>
  </si>
  <si>
    <t xml:space="preserve">      Подпрограмма "Организация и проведение мероприятий, связанных с государственными и муниципальными праздниками, юбилейными и памятными датами"</t>
  </si>
  <si>
    <t xml:space="preserve">      Подпрограмма "Кадры администрации Фурмановского муниципального района"</t>
  </si>
  <si>
    <t xml:space="preserve">      Подпрограмма "Улучшение условий и охрана труда в администрации Фурмановского муниципального района и ее структурных подразделениях"</t>
  </si>
  <si>
    <t xml:space="preserve">    Муниципальная программа "Безопасный район"</t>
  </si>
  <si>
    <t xml:space="preserve">      Подпрограмма "Осуществление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здоровья"</t>
  </si>
  <si>
    <t xml:space="preserve">      Подпрограмма "Обеспечение жильем молодых семей"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</si>
  <si>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</si>
  <si>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 xml:space="preserve">    Муниципальная программа "Развитие транспортной системы Фурмановского муниципального района"</t>
  </si>
  <si>
    <t xml:space="preserve">    Муниципальная программа "Развитие гражданского общества на территории Фурмановского муниципального района"</t>
  </si>
  <si>
    <t xml:space="preserve">      Подпрограмма "Квалифицированные кадры Фурмановского муниципального района"</t>
  </si>
  <si>
    <t xml:space="preserve">      Подпрограмма "Создание системы адаптации и реабилитации инвалидов на территории Фурмановского муниципального района"</t>
  </si>
  <si>
    <t xml:space="preserve">      Подпрограмма "Поддержка социально ориентированных некоммерческих организаций, осуществляющих деятельность на территории Фурмановского муниципального района"</t>
  </si>
  <si>
    <t xml:space="preserve">    Муниципальная программа "Управление муниципальными финансами Фурмановского муниципального района"</t>
  </si>
  <si>
    <t xml:space="preserve">      Подпрограмма "Организация бюджетного процесса"</t>
  </si>
  <si>
    <t xml:space="preserve">    Муниципальная программа "Организация предоставления государственных и муниципальных услуг на базе МКУ "МФЦ"</t>
  </si>
  <si>
    <t xml:space="preserve">      Подпрограмма "Повышение качества и доступности предоставления государственных и муниципальных услуг на базе МКУ "МФЦ"</t>
  </si>
  <si>
    <t xml:space="preserve">    Муниципальная программа "Забота и поддержка"</t>
  </si>
  <si>
    <t xml:space="preserve">      Подпрограмма "Субсидирование для предоставления коммунальных услуг"</t>
  </si>
  <si>
    <t xml:space="preserve">    Муниципальная программы "Земельные отношения Фурмановского муниципального района"</t>
  </si>
  <si>
    <t xml:space="preserve">      Подпрограмма "Управление и распоряжение земельными ресурсами на территории Фурмановского муниципального района"</t>
  </si>
  <si>
    <t xml:space="preserve">    Муниципальная программы "Управление муниципальным имуществом Фурмановского муниципального района"</t>
  </si>
  <si>
    <t xml:space="preserve">      Подпрограмма "Управление муниципальным имуществом"</t>
  </si>
  <si>
    <t xml:space="preserve">      Подпрограмма "Ремонт автомобильных дорог"</t>
  </si>
  <si>
    <t xml:space="preserve">      Подпрограмма "Организация функционирования автомобильных дорог общего пользования"</t>
  </si>
  <si>
    <t xml:space="preserve">    Муниципальная программы "Благоустройство Фурмановского муниципального района"</t>
  </si>
  <si>
    <t xml:space="preserve">      Подпрограмма "Благоустройство территорий общего пользования"</t>
  </si>
  <si>
    <t xml:space="preserve">      Подпрограмма "Содержание и благоустройство кладбищ"</t>
  </si>
  <si>
    <t xml:space="preserve">       Подпрограмма «Комплексные кадастровые работы на территории Фурмановского муниципального района»</t>
  </si>
  <si>
    <t>Подпрограмма "Стимулирование развития жилищного строительства"</t>
  </si>
  <si>
    <t>Муниципальная программа «Развитие сельского хозяйства и регулирования рынков сельскохозяйственной продукции, сырья и продовольствия  Фурмановского муниципального района на 2014-2020 годы»</t>
  </si>
  <si>
    <t>Подпрограмма "Устойчивое развитие сельских территорий Фурмановского муниципального района на 2014-2020 годы"</t>
  </si>
  <si>
    <t>План на 2021 год, руб (проект)</t>
  </si>
  <si>
    <t xml:space="preserve">      Подпрограмма "Обеспечение финансирования непредвиденных расходов районного бюджета"</t>
  </si>
  <si>
    <t xml:space="preserve">    Муниципальная программа "Обеспечение доступным и комфортным жильем населения Фурмановского муниципального района"</t>
  </si>
  <si>
    <t>Подпрограмма "Развитие газификации Фурмановского муниципального района"</t>
  </si>
  <si>
    <t>Подпрограмма "Приобретение жилья для детей-сирот и детей,оставшихся без попечения родителей"</t>
  </si>
  <si>
    <t>2,2раз</t>
  </si>
  <si>
    <t>3,0раз</t>
  </si>
  <si>
    <t>3,1раз</t>
  </si>
  <si>
    <t>2,8раз</t>
  </si>
  <si>
    <t>2,1раз</t>
  </si>
  <si>
    <r>
      <t xml:space="preserve">Расходы бюджета </t>
    </r>
    <r>
      <rPr>
        <b/>
        <sz val="11"/>
        <color indexed="8"/>
        <rFont val="Times New Roman"/>
        <family val="1"/>
      </rPr>
      <t xml:space="preserve">Фурмановского муниципального района </t>
    </r>
    <r>
      <rPr>
        <b/>
        <sz val="11"/>
        <color indexed="8"/>
        <rFont val="Times New Roman"/>
        <family val="1"/>
      </rPr>
      <t>по муниципальным программам на 2020 год и на плановый период 2021 и 2022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</si>
  <si>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2018 год, руб.</t>
  </si>
  <si>
    <t>Ожидаемое исполнение (оценка) за 2019 год, руб.</t>
  </si>
  <si>
    <t>к отчету за 2018 год</t>
  </si>
  <si>
    <t>к ожидаемому исполнению за 2019 год</t>
  </si>
  <si>
    <t>План на 2022 год, руб (проект)</t>
  </si>
  <si>
    <t>Подпрограмма "Освоение этапов спортивной подготовки"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</si>
  <si>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</si>
  <si>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«Организация и проведение спортивно-культурных мероприятий, профилактика наркомании»</t>
  </si>
  <si>
    <t>2,4раз</t>
  </si>
  <si>
    <t>36,9раз</t>
  </si>
  <si>
    <t>15,0раз</t>
  </si>
  <si>
    <t>7,3раз</t>
  </si>
  <si>
    <t>14,3раз</t>
  </si>
  <si>
    <t>6,4раз</t>
  </si>
  <si>
    <t>4,9раз</t>
  </si>
  <si>
    <t>2,5раз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</si>
</sst>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_-* #,##0.000_р_._-;\-* #,##0.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" fontId="47" fillId="0" borderId="14" xfId="0" applyNumberFormat="1" applyFont="1" applyBorder="1" applyAlignment="1">
      <alignment horizontal="center" vertical="top" wrapText="1"/>
    </xf>
    <xf numFmtId="4" fontId="48" fillId="0" borderId="14" xfId="0" applyNumberFormat="1" applyFont="1" applyBorder="1" applyAlignment="1">
      <alignment horizontal="center" vertical="top" wrapText="1"/>
    </xf>
    <xf numFmtId="171" fontId="47" fillId="0" borderId="14" xfId="0" applyNumberFormat="1" applyFont="1" applyBorder="1" applyAlignment="1">
      <alignment horizontal="center" vertical="top" wrapText="1"/>
    </xf>
    <xf numFmtId="171" fontId="48" fillId="0" borderId="14" xfId="0" applyNumberFormat="1" applyFont="1" applyBorder="1" applyAlignment="1">
      <alignment horizontal="center" vertical="top" wrapText="1"/>
    </xf>
    <xf numFmtId="4" fontId="48" fillId="0" borderId="14" xfId="0" applyNumberFormat="1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 wrapText="1"/>
    </xf>
    <xf numFmtId="43" fontId="47" fillId="0" borderId="14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43" fontId="48" fillId="0" borderId="14" xfId="92" applyNumberFormat="1" applyFont="1" applyBorder="1" applyAlignment="1">
      <alignment horizontal="center" vertical="top"/>
    </xf>
    <xf numFmtId="0" fontId="47" fillId="0" borderId="16" xfId="57" applyNumberFormat="1" applyFont="1" applyBorder="1" applyProtection="1">
      <alignment vertical="top" wrapText="1"/>
      <protection/>
    </xf>
    <xf numFmtId="0" fontId="48" fillId="35" borderId="16" xfId="57" applyNumberFormat="1" applyFont="1" applyFill="1" applyBorder="1" applyProtection="1">
      <alignment vertical="top" wrapText="1"/>
      <protection/>
    </xf>
    <xf numFmtId="0" fontId="5" fillId="35" borderId="17" xfId="0" applyFont="1" applyFill="1" applyBorder="1" applyAlignment="1">
      <alignment horizontal="justify" vertical="top" wrapText="1"/>
    </xf>
    <xf numFmtId="0" fontId="47" fillId="0" borderId="16" xfId="64" applyNumberFormat="1" applyFont="1" applyBorder="1" applyProtection="1">
      <alignment vertical="top" wrapText="1"/>
      <protection/>
    </xf>
    <xf numFmtId="0" fontId="48" fillId="0" borderId="16" xfId="64" applyNumberFormat="1" applyFont="1" applyBorder="1" applyProtection="1">
      <alignment vertical="top" wrapText="1"/>
      <protection/>
    </xf>
    <xf numFmtId="0" fontId="48" fillId="0" borderId="16" xfId="57" applyNumberFormat="1" applyFont="1" applyBorder="1" applyProtection="1">
      <alignment vertical="top" wrapText="1"/>
      <protection/>
    </xf>
    <xf numFmtId="0" fontId="48" fillId="0" borderId="17" xfId="0" applyFont="1" applyBorder="1" applyAlignment="1">
      <alignment vertical="top" wrapText="1"/>
    </xf>
    <xf numFmtId="0" fontId="50" fillId="0" borderId="17" xfId="0" applyFont="1" applyBorder="1" applyAlignment="1">
      <alignment horizontal="justify" vertical="top" wrapText="1"/>
    </xf>
    <xf numFmtId="0" fontId="47" fillId="0" borderId="18" xfId="57" applyNumberFormat="1" applyFont="1" applyBorder="1" applyProtection="1">
      <alignment vertical="top" wrapText="1"/>
      <protection/>
    </xf>
    <xf numFmtId="0" fontId="7" fillId="35" borderId="17" xfId="0" applyFont="1" applyFill="1" applyBorder="1" applyAlignment="1">
      <alignment wrapText="1"/>
    </xf>
    <xf numFmtId="0" fontId="5" fillId="35" borderId="17" xfId="0" applyFont="1" applyFill="1" applyBorder="1" applyAlignment="1">
      <alignment wrapText="1"/>
    </xf>
    <xf numFmtId="0" fontId="47" fillId="0" borderId="17" xfId="0" applyFont="1" applyBorder="1" applyAlignment="1">
      <alignment horizontal="justify" vertical="top" wrapText="1"/>
    </xf>
    <xf numFmtId="0" fontId="48" fillId="0" borderId="17" xfId="0" applyFont="1" applyBorder="1" applyAlignment="1">
      <alignment horizontal="justify" vertical="top" wrapText="1"/>
    </xf>
    <xf numFmtId="0" fontId="51" fillId="0" borderId="17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4" fontId="47" fillId="35" borderId="14" xfId="65" applyFont="1" applyFill="1" applyBorder="1" applyAlignment="1" applyProtection="1">
      <alignment horizontal="center" vertical="top" shrinkToFit="1"/>
      <protection/>
    </xf>
    <xf numFmtId="4" fontId="48" fillId="35" borderId="14" xfId="65" applyFont="1" applyFill="1" applyBorder="1" applyAlignment="1" applyProtection="1">
      <alignment horizontal="center" vertical="top" shrinkToFit="1"/>
      <protection/>
    </xf>
    <xf numFmtId="4" fontId="50" fillId="35" borderId="14" xfId="0" applyNumberFormat="1" applyFont="1" applyFill="1" applyBorder="1" applyAlignment="1">
      <alignment horizontal="center" vertical="top"/>
    </xf>
    <xf numFmtId="43" fontId="50" fillId="0" borderId="14" xfId="92" applyFont="1" applyBorder="1" applyAlignment="1">
      <alignment horizontal="center" vertical="top"/>
    </xf>
    <xf numFmtId="43" fontId="50" fillId="0" borderId="14" xfId="92" applyNumberFormat="1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3" fontId="48" fillId="0" borderId="14" xfId="92" applyFont="1" applyBorder="1" applyAlignment="1">
      <alignment horizontal="center" vertical="top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zoomScalePageLayoutView="0" workbookViewId="0" topLeftCell="A29">
      <selection activeCell="R8" sqref="R8"/>
    </sheetView>
  </sheetViews>
  <sheetFormatPr defaultColWidth="9.140625" defaultRowHeight="15"/>
  <cols>
    <col min="1" max="1" width="32.57421875" style="0" customWidth="1"/>
    <col min="2" max="2" width="16.140625" style="0" customWidth="1"/>
    <col min="3" max="3" width="15.00390625" style="0" customWidth="1"/>
    <col min="4" max="4" width="15.140625" style="0" customWidth="1"/>
    <col min="5" max="5" width="13.7109375" style="0" customWidth="1"/>
    <col min="6" max="6" width="10.8515625" style="0" bestFit="1" customWidth="1"/>
    <col min="7" max="7" width="13.140625" style="0" customWidth="1"/>
    <col min="8" max="8" width="10.00390625" style="0" bestFit="1" customWidth="1"/>
    <col min="9" max="9" width="14.8515625" style="0" customWidth="1"/>
    <col min="10" max="10" width="12.140625" style="0" customWidth="1"/>
    <col min="12" max="12" width="12.8515625" style="0" customWidth="1"/>
    <col min="14" max="14" width="15.57421875" style="0" customWidth="1"/>
    <col min="15" max="15" width="13.421875" style="0" customWidth="1"/>
    <col min="17" max="17" width="14.57421875" style="0" customWidth="1"/>
    <col min="18" max="18" width="10.00390625" style="0" bestFit="1" customWidth="1"/>
  </cols>
  <sheetData>
    <row r="2" spans="1:12" ht="37.5" customHeight="1">
      <c r="A2" s="9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5" spans="1:18" ht="27.75" customHeight="1">
      <c r="A5" s="11" t="s">
        <v>0</v>
      </c>
      <c r="B5" s="11" t="s">
        <v>62</v>
      </c>
      <c r="C5" s="11" t="s">
        <v>63</v>
      </c>
      <c r="D5" s="11" t="s">
        <v>5</v>
      </c>
      <c r="E5" s="11" t="s">
        <v>1</v>
      </c>
      <c r="F5" s="11"/>
      <c r="G5" s="11"/>
      <c r="H5" s="11"/>
      <c r="I5" s="11" t="s">
        <v>51</v>
      </c>
      <c r="J5" s="11" t="s">
        <v>1</v>
      </c>
      <c r="K5" s="11"/>
      <c r="L5" s="11"/>
      <c r="M5" s="11"/>
      <c r="N5" s="11" t="s">
        <v>66</v>
      </c>
      <c r="O5" s="11" t="s">
        <v>1</v>
      </c>
      <c r="P5" s="11"/>
      <c r="Q5" s="11"/>
      <c r="R5" s="11"/>
    </row>
    <row r="6" spans="1:18" ht="27" customHeight="1">
      <c r="A6" s="11"/>
      <c r="B6" s="11"/>
      <c r="C6" s="11"/>
      <c r="D6" s="11"/>
      <c r="E6" s="13" t="s">
        <v>64</v>
      </c>
      <c r="F6" s="13"/>
      <c r="G6" s="13" t="s">
        <v>65</v>
      </c>
      <c r="H6" s="13"/>
      <c r="I6" s="11"/>
      <c r="J6" s="13" t="s">
        <v>64</v>
      </c>
      <c r="K6" s="13"/>
      <c r="L6" s="13" t="s">
        <v>65</v>
      </c>
      <c r="M6" s="13"/>
      <c r="N6" s="11"/>
      <c r="O6" s="13" t="s">
        <v>64</v>
      </c>
      <c r="P6" s="13"/>
      <c r="Q6" s="13" t="s">
        <v>65</v>
      </c>
      <c r="R6" s="13"/>
    </row>
    <row r="7" spans="1:18" ht="17.25" customHeight="1">
      <c r="A7" s="11"/>
      <c r="B7" s="12"/>
      <c r="C7" s="12"/>
      <c r="D7" s="12"/>
      <c r="E7" s="29" t="s">
        <v>2</v>
      </c>
      <c r="F7" s="29" t="s">
        <v>3</v>
      </c>
      <c r="G7" s="30" t="s">
        <v>2</v>
      </c>
      <c r="H7" s="30" t="s">
        <v>3</v>
      </c>
      <c r="I7" s="12"/>
      <c r="J7" s="29" t="s">
        <v>2</v>
      </c>
      <c r="K7" s="29" t="s">
        <v>3</v>
      </c>
      <c r="L7" s="29" t="s">
        <v>2</v>
      </c>
      <c r="M7" s="29" t="s">
        <v>3</v>
      </c>
      <c r="N7" s="12"/>
      <c r="O7" s="29" t="s">
        <v>2</v>
      </c>
      <c r="P7" s="29" t="s">
        <v>3</v>
      </c>
      <c r="Q7" s="29" t="s">
        <v>2</v>
      </c>
      <c r="R7" s="29" t="s">
        <v>3</v>
      </c>
    </row>
    <row r="8" spans="1:18" ht="36">
      <c r="A8" s="15" t="s">
        <v>6</v>
      </c>
      <c r="B8" s="31">
        <f>B9+B10+B11+B12+B13+B14+B15+B16</f>
        <v>412942042.13</v>
      </c>
      <c r="C8" s="31">
        <f>C9+C10+C11+C12+C13+C14+C15+C16+C17</f>
        <v>438055810.05</v>
      </c>
      <c r="D8" s="31">
        <f>D9+D10+D11+D12+D13+D14+D15+D16+D17</f>
        <v>428634446.26</v>
      </c>
      <c r="E8" s="1">
        <f aca="true" t="shared" si="0" ref="E8:E18">D8-B8</f>
        <v>15692404.129999995</v>
      </c>
      <c r="F8" s="3">
        <f aca="true" t="shared" si="1" ref="F8:F60">D8/B8*100</f>
        <v>103.80014687994878</v>
      </c>
      <c r="G8" s="1">
        <f aca="true" t="shared" si="2" ref="G8:G13">D8-C8</f>
        <v>-9421363.790000021</v>
      </c>
      <c r="H8" s="3">
        <f>D8/C8*100</f>
        <v>97.84927774638473</v>
      </c>
      <c r="I8" s="1">
        <f>I9+I10+I11+I12+I13+I14+I15+I16+I17</f>
        <v>414825221.37</v>
      </c>
      <c r="J8" s="1">
        <f aca="true" t="shared" si="3" ref="J8:J60">I8-B8</f>
        <v>1883179.2400000095</v>
      </c>
      <c r="K8" s="3">
        <f>I8/B8*100</f>
        <v>100.45603960068739</v>
      </c>
      <c r="L8" s="1">
        <f aca="true" t="shared" si="4" ref="L8:L60">I8-C8</f>
        <v>-23230588.680000007</v>
      </c>
      <c r="M8" s="3">
        <f>I8/C8*100</f>
        <v>94.69688835371264</v>
      </c>
      <c r="N8" s="1">
        <f>N9+N10+N11+N12+N13+N14+N15+N16+N17</f>
        <v>413507049.37</v>
      </c>
      <c r="O8" s="1">
        <f>N8-B8</f>
        <v>565007.2400000095</v>
      </c>
      <c r="P8" s="3">
        <f>N8/B8*100</f>
        <v>100.13682482827025</v>
      </c>
      <c r="Q8" s="1">
        <f>N8-C8</f>
        <v>-24548760.680000007</v>
      </c>
      <c r="R8" s="3">
        <f>N8/C8*100</f>
        <v>94.39597418484233</v>
      </c>
    </row>
    <row r="9" spans="1:18" ht="24.75" customHeight="1">
      <c r="A9" s="16" t="s">
        <v>7</v>
      </c>
      <c r="B9" s="32">
        <v>170484534.11</v>
      </c>
      <c r="C9" s="34">
        <v>184492183.55</v>
      </c>
      <c r="D9" s="2">
        <v>180269211</v>
      </c>
      <c r="E9" s="2">
        <f t="shared" si="0"/>
        <v>9784676.889999986</v>
      </c>
      <c r="F9" s="4">
        <f t="shared" si="1"/>
        <v>105.73933403465603</v>
      </c>
      <c r="G9" s="2">
        <f t="shared" si="2"/>
        <v>-4222972.550000012</v>
      </c>
      <c r="H9" s="4">
        <f aca="true" t="shared" si="5" ref="H9:H60">D9/C9*100</f>
        <v>97.71102901557045</v>
      </c>
      <c r="I9" s="2">
        <v>179470407</v>
      </c>
      <c r="J9" s="2">
        <f t="shared" si="3"/>
        <v>8985872.889999986</v>
      </c>
      <c r="K9" s="4">
        <f aca="true" t="shared" si="6" ref="K9:K60">I9/B9*100</f>
        <v>105.27078478813927</v>
      </c>
      <c r="L9" s="2">
        <f t="shared" si="4"/>
        <v>-5021776.550000012</v>
      </c>
      <c r="M9" s="4">
        <f aca="true" t="shared" si="7" ref="M9:M60">I9/C9*100</f>
        <v>97.27805457479502</v>
      </c>
      <c r="N9" s="5">
        <v>178928534</v>
      </c>
      <c r="O9" s="2">
        <f aca="true" t="shared" si="8" ref="O9:O60">N9-B9</f>
        <v>8443999.889999986</v>
      </c>
      <c r="P9" s="4">
        <f aca="true" t="shared" si="9" ref="P9:P60">N9/B9*100</f>
        <v>104.9529418806704</v>
      </c>
      <c r="Q9" s="2">
        <f>N9-C9</f>
        <v>-5563649.550000012</v>
      </c>
      <c r="R9" s="4">
        <f>N9/C9*100</f>
        <v>96.98434402859556</v>
      </c>
    </row>
    <row r="10" spans="1:18" ht="15">
      <c r="A10" s="16" t="s">
        <v>8</v>
      </c>
      <c r="B10" s="32">
        <v>161518435.67</v>
      </c>
      <c r="C10" s="35">
        <v>173801351.46</v>
      </c>
      <c r="D10" s="2">
        <v>171170428.5</v>
      </c>
      <c r="E10" s="2">
        <f t="shared" si="0"/>
        <v>9651992.830000013</v>
      </c>
      <c r="F10" s="4">
        <f t="shared" si="1"/>
        <v>105.97578399639784</v>
      </c>
      <c r="G10" s="2">
        <f t="shared" si="2"/>
        <v>-2630922.9600000083</v>
      </c>
      <c r="H10" s="4">
        <f t="shared" si="5"/>
        <v>98.48624712184386</v>
      </c>
      <c r="I10" s="2">
        <v>162364350</v>
      </c>
      <c r="J10" s="2">
        <f t="shared" si="3"/>
        <v>845914.3300000131</v>
      </c>
      <c r="K10" s="4">
        <f t="shared" si="6"/>
        <v>100.523726178062</v>
      </c>
      <c r="L10" s="2">
        <f t="shared" si="4"/>
        <v>-11437001.460000008</v>
      </c>
      <c r="M10" s="4">
        <f t="shared" si="7"/>
        <v>93.41949797057119</v>
      </c>
      <c r="N10" s="5">
        <v>161887119</v>
      </c>
      <c r="O10" s="2">
        <f t="shared" si="8"/>
        <v>368683.3300000131</v>
      </c>
      <c r="P10" s="4">
        <f t="shared" si="9"/>
        <v>100.2282608350376</v>
      </c>
      <c r="Q10" s="2">
        <f>N10-C10</f>
        <v>-11914232.460000008</v>
      </c>
      <c r="R10" s="4">
        <f aca="true" t="shared" si="10" ref="R10:R17">N10/C10*100</f>
        <v>93.14491379962483</v>
      </c>
    </row>
    <row r="11" spans="1:18" ht="24">
      <c r="A11" s="16" t="s">
        <v>9</v>
      </c>
      <c r="B11" s="32">
        <v>42542731.06</v>
      </c>
      <c r="C11" s="34">
        <v>44311104.74</v>
      </c>
      <c r="D11" s="2">
        <v>41404793.08</v>
      </c>
      <c r="E11" s="2">
        <f t="shared" si="0"/>
        <v>-1137937.9800000042</v>
      </c>
      <c r="F11" s="4">
        <f t="shared" si="1"/>
        <v>97.32518822452862</v>
      </c>
      <c r="G11" s="2">
        <f t="shared" si="2"/>
        <v>-2906311.660000004</v>
      </c>
      <c r="H11" s="4">
        <f t="shared" si="5"/>
        <v>93.44112118834977</v>
      </c>
      <c r="I11" s="2">
        <v>38409149.51</v>
      </c>
      <c r="J11" s="2">
        <f t="shared" si="3"/>
        <v>-4133581.5500000045</v>
      </c>
      <c r="K11" s="4">
        <f t="shared" si="6"/>
        <v>90.28369489450448</v>
      </c>
      <c r="L11" s="2">
        <f t="shared" si="4"/>
        <v>-5901955.230000004</v>
      </c>
      <c r="M11" s="4">
        <f t="shared" si="7"/>
        <v>86.68064074540605</v>
      </c>
      <c r="N11" s="5">
        <v>38255721.51</v>
      </c>
      <c r="O11" s="2">
        <f t="shared" si="8"/>
        <v>-4287009.5500000045</v>
      </c>
      <c r="P11" s="4">
        <f t="shared" si="9"/>
        <v>89.92305044085244</v>
      </c>
      <c r="Q11" s="2">
        <f aca="true" t="shared" si="11" ref="Q11:Q17">N11-C11</f>
        <v>-6055383.230000004</v>
      </c>
      <c r="R11" s="4">
        <f t="shared" si="10"/>
        <v>86.33438894035571</v>
      </c>
    </row>
    <row r="12" spans="1:18" ht="24">
      <c r="A12" s="16" t="s">
        <v>10</v>
      </c>
      <c r="B12" s="32">
        <v>2376523.06</v>
      </c>
      <c r="C12" s="34">
        <v>2379898.19</v>
      </c>
      <c r="D12" s="2">
        <v>2904539.19</v>
      </c>
      <c r="E12" s="2">
        <f t="shared" si="0"/>
        <v>528016.1299999999</v>
      </c>
      <c r="F12" s="4">
        <f t="shared" si="1"/>
        <v>122.21800995274164</v>
      </c>
      <c r="G12" s="2">
        <f t="shared" si="2"/>
        <v>524641</v>
      </c>
      <c r="H12" s="4">
        <f t="shared" si="5"/>
        <v>122.04468250803619</v>
      </c>
      <c r="I12" s="2">
        <v>2904542.62</v>
      </c>
      <c r="J12" s="2">
        <f t="shared" si="3"/>
        <v>528019.56</v>
      </c>
      <c r="K12" s="4">
        <f t="shared" si="6"/>
        <v>122.21815428123807</v>
      </c>
      <c r="L12" s="2">
        <f t="shared" si="4"/>
        <v>524644.4300000002</v>
      </c>
      <c r="M12" s="4">
        <f t="shared" si="7"/>
        <v>122.04482663184848</v>
      </c>
      <c r="N12" s="5">
        <v>2904542.62</v>
      </c>
      <c r="O12" s="2">
        <f t="shared" si="8"/>
        <v>528019.56</v>
      </c>
      <c r="P12" s="4">
        <f t="shared" si="9"/>
        <v>122.21815428123807</v>
      </c>
      <c r="Q12" s="2">
        <f t="shared" si="11"/>
        <v>524644.4300000002</v>
      </c>
      <c r="R12" s="4">
        <f t="shared" si="10"/>
        <v>122.04482663184848</v>
      </c>
    </row>
    <row r="13" spans="1:18" ht="49.5" customHeight="1">
      <c r="A13" s="16" t="s">
        <v>11</v>
      </c>
      <c r="B13" s="32">
        <v>26637457.05</v>
      </c>
      <c r="C13" s="34">
        <v>24918106</v>
      </c>
      <c r="D13" s="2">
        <v>25862629.49</v>
      </c>
      <c r="E13" s="2">
        <f t="shared" si="0"/>
        <v>-774827.5600000024</v>
      </c>
      <c r="F13" s="4">
        <f t="shared" si="1"/>
        <v>97.09121047648952</v>
      </c>
      <c r="G13" s="2">
        <f t="shared" si="2"/>
        <v>944523.4899999984</v>
      </c>
      <c r="H13" s="4">
        <f t="shared" si="5"/>
        <v>103.79051076353876</v>
      </c>
      <c r="I13" s="2">
        <v>24653927.24</v>
      </c>
      <c r="J13" s="2">
        <f t="shared" si="3"/>
        <v>-1983529.8100000024</v>
      </c>
      <c r="K13" s="4">
        <f t="shared" si="6"/>
        <v>92.55360672650994</v>
      </c>
      <c r="L13" s="2">
        <f t="shared" si="4"/>
        <v>-264178.76000000164</v>
      </c>
      <c r="M13" s="4">
        <f t="shared" si="7"/>
        <v>98.93981203868383</v>
      </c>
      <c r="N13" s="5">
        <v>24508287.24</v>
      </c>
      <c r="O13" s="2">
        <f t="shared" si="8"/>
        <v>-2129169.8100000024</v>
      </c>
      <c r="P13" s="4">
        <f t="shared" si="9"/>
        <v>92.00685783930714</v>
      </c>
      <c r="Q13" s="2">
        <f t="shared" si="11"/>
        <v>-409818.76000000164</v>
      </c>
      <c r="R13" s="4">
        <f t="shared" si="10"/>
        <v>98.35533744017302</v>
      </c>
    </row>
    <row r="14" spans="1:18" ht="24">
      <c r="A14" s="16" t="s">
        <v>12</v>
      </c>
      <c r="B14" s="32">
        <v>2463682.5</v>
      </c>
      <c r="C14" s="34">
        <v>2572655.47</v>
      </c>
      <c r="D14" s="2">
        <v>2696412</v>
      </c>
      <c r="E14" s="2">
        <f t="shared" si="0"/>
        <v>232729.5</v>
      </c>
      <c r="F14" s="4">
        <f t="shared" si="1"/>
        <v>109.44640796855927</v>
      </c>
      <c r="G14" s="2">
        <f>D14-C14</f>
        <v>123756.5299999998</v>
      </c>
      <c r="H14" s="4">
        <f t="shared" si="5"/>
        <v>104.81045874362647</v>
      </c>
      <c r="I14" s="2">
        <v>2696412</v>
      </c>
      <c r="J14" s="2">
        <f t="shared" si="3"/>
        <v>232729.5</v>
      </c>
      <c r="K14" s="4">
        <f t="shared" si="6"/>
        <v>109.44640796855927</v>
      </c>
      <c r="L14" s="2">
        <f t="shared" si="4"/>
        <v>123756.5299999998</v>
      </c>
      <c r="M14" s="4">
        <f t="shared" si="7"/>
        <v>104.81045874362647</v>
      </c>
      <c r="N14" s="5">
        <v>2696412</v>
      </c>
      <c r="O14" s="2">
        <f>N14-B14</f>
        <v>232729.5</v>
      </c>
      <c r="P14" s="4">
        <f t="shared" si="9"/>
        <v>109.44640796855927</v>
      </c>
      <c r="Q14" s="2">
        <f t="shared" si="11"/>
        <v>123756.5299999998</v>
      </c>
      <c r="R14" s="4">
        <f t="shared" si="10"/>
        <v>104.81045874362647</v>
      </c>
    </row>
    <row r="15" spans="1:18" ht="24">
      <c r="A15" s="16" t="s">
        <v>13</v>
      </c>
      <c r="B15" s="32">
        <v>6054984.5</v>
      </c>
      <c r="C15" s="34">
        <v>4007034.55</v>
      </c>
      <c r="D15" s="2">
        <v>2476020</v>
      </c>
      <c r="E15" s="2">
        <f t="shared" si="0"/>
        <v>-3578964.5</v>
      </c>
      <c r="F15" s="4">
        <f t="shared" si="1"/>
        <v>40.892259922382955</v>
      </c>
      <c r="G15" s="2">
        <f>D15-C15</f>
        <v>-1531014.5499999998</v>
      </c>
      <c r="H15" s="4">
        <f t="shared" si="5"/>
        <v>61.79183056956672</v>
      </c>
      <c r="I15" s="2">
        <v>2476020</v>
      </c>
      <c r="J15" s="2">
        <f t="shared" si="3"/>
        <v>-3578964.5</v>
      </c>
      <c r="K15" s="4">
        <f t="shared" si="6"/>
        <v>40.892259922382955</v>
      </c>
      <c r="L15" s="2">
        <f t="shared" si="4"/>
        <v>-1531014.5499999998</v>
      </c>
      <c r="M15" s="4">
        <f t="shared" si="7"/>
        <v>61.79183056956672</v>
      </c>
      <c r="N15" s="5">
        <v>2476020</v>
      </c>
      <c r="O15" s="2">
        <f t="shared" si="8"/>
        <v>-3578964.5</v>
      </c>
      <c r="P15" s="4">
        <f t="shared" si="9"/>
        <v>40.892259922382955</v>
      </c>
      <c r="Q15" s="2">
        <f t="shared" si="11"/>
        <v>-1531014.5499999998</v>
      </c>
      <c r="R15" s="4">
        <f t="shared" si="10"/>
        <v>61.79183056956672</v>
      </c>
    </row>
    <row r="16" spans="1:18" ht="36">
      <c r="A16" s="16" t="s">
        <v>14</v>
      </c>
      <c r="B16" s="32">
        <v>863694.18</v>
      </c>
      <c r="C16" s="34">
        <v>1048559.09</v>
      </c>
      <c r="D16" s="2">
        <v>586500</v>
      </c>
      <c r="E16" s="2">
        <f t="shared" si="0"/>
        <v>-277194.18000000005</v>
      </c>
      <c r="F16" s="4">
        <f t="shared" si="1"/>
        <v>67.90598033206614</v>
      </c>
      <c r="G16" s="2">
        <f aca="true" t="shared" si="12" ref="G16:G60">D16-C16</f>
        <v>-462059.08999999997</v>
      </c>
      <c r="H16" s="4">
        <f t="shared" si="5"/>
        <v>55.93390068269781</v>
      </c>
      <c r="I16" s="2">
        <v>586500</v>
      </c>
      <c r="J16" s="2">
        <f t="shared" si="3"/>
        <v>-277194.18000000005</v>
      </c>
      <c r="K16" s="4">
        <f t="shared" si="6"/>
        <v>67.90598033206614</v>
      </c>
      <c r="L16" s="2">
        <f t="shared" si="4"/>
        <v>-462059.08999999997</v>
      </c>
      <c r="M16" s="4">
        <f t="shared" si="7"/>
        <v>55.93390068269781</v>
      </c>
      <c r="N16" s="5">
        <v>586500</v>
      </c>
      <c r="O16" s="2">
        <f t="shared" si="8"/>
        <v>-277194.18000000005</v>
      </c>
      <c r="P16" s="4">
        <f t="shared" si="9"/>
        <v>67.90598033206614</v>
      </c>
      <c r="Q16" s="2">
        <f t="shared" si="11"/>
        <v>-462059.08999999997</v>
      </c>
      <c r="R16" s="4">
        <f t="shared" si="10"/>
        <v>55.93390068269781</v>
      </c>
    </row>
    <row r="17" spans="1:18" ht="24">
      <c r="A17" s="17" t="s">
        <v>67</v>
      </c>
      <c r="B17" s="32"/>
      <c r="C17" s="34">
        <v>524917</v>
      </c>
      <c r="D17" s="2">
        <v>1263913</v>
      </c>
      <c r="E17" s="2"/>
      <c r="F17" s="3"/>
      <c r="G17" s="2">
        <f t="shared" si="12"/>
        <v>738996</v>
      </c>
      <c r="H17" s="4" t="s">
        <v>70</v>
      </c>
      <c r="I17" s="2">
        <v>1263913</v>
      </c>
      <c r="J17" s="2"/>
      <c r="K17" s="4"/>
      <c r="L17" s="2">
        <f t="shared" si="4"/>
        <v>738996</v>
      </c>
      <c r="M17" s="4">
        <f t="shared" si="7"/>
        <v>240.7834000422924</v>
      </c>
      <c r="N17" s="5">
        <v>1263913</v>
      </c>
      <c r="O17" s="2"/>
      <c r="P17" s="4"/>
      <c r="Q17" s="2">
        <f t="shared" si="11"/>
        <v>738996</v>
      </c>
      <c r="R17" s="4">
        <f t="shared" si="10"/>
        <v>240.7834000422924</v>
      </c>
    </row>
    <row r="18" spans="1:18" ht="36">
      <c r="A18" s="15" t="s">
        <v>15</v>
      </c>
      <c r="B18" s="31">
        <f>B19</f>
        <v>2058050.84</v>
      </c>
      <c r="C18" s="31">
        <f>C19</f>
        <v>2098829</v>
      </c>
      <c r="D18" s="31">
        <f>D19</f>
        <v>2197079.64</v>
      </c>
      <c r="E18" s="1">
        <f t="shared" si="0"/>
        <v>139028.80000000005</v>
      </c>
      <c r="F18" s="3">
        <f t="shared" si="1"/>
        <v>106.75536275867705</v>
      </c>
      <c r="G18" s="1">
        <f t="shared" si="12"/>
        <v>98250.64000000013</v>
      </c>
      <c r="H18" s="3">
        <f t="shared" si="5"/>
        <v>104.6812122378717</v>
      </c>
      <c r="I18" s="1">
        <f>I19</f>
        <v>1164374.64</v>
      </c>
      <c r="J18" s="1">
        <f t="shared" si="3"/>
        <v>-893676.2000000002</v>
      </c>
      <c r="K18" s="3">
        <f t="shared" si="6"/>
        <v>56.57657320068924</v>
      </c>
      <c r="L18" s="1">
        <f t="shared" si="4"/>
        <v>-934454.3600000001</v>
      </c>
      <c r="M18" s="3">
        <f t="shared" si="7"/>
        <v>55.47734665377694</v>
      </c>
      <c r="N18" s="1">
        <f>N19</f>
        <v>1164374.64</v>
      </c>
      <c r="O18" s="1">
        <f t="shared" si="8"/>
        <v>-893676.2000000002</v>
      </c>
      <c r="P18" s="3">
        <f t="shared" si="9"/>
        <v>56.57657320068924</v>
      </c>
      <c r="Q18" s="1">
        <f aca="true" t="shared" si="13" ref="Q18:Q60">N18-C18</f>
        <v>-934454.3600000001</v>
      </c>
      <c r="R18" s="3">
        <f>N18/C18*100</f>
        <v>55.47734665377694</v>
      </c>
    </row>
    <row r="19" spans="1:18" ht="36">
      <c r="A19" s="16" t="s">
        <v>16</v>
      </c>
      <c r="B19" s="32">
        <v>2058050.84</v>
      </c>
      <c r="C19" s="32">
        <v>2098829</v>
      </c>
      <c r="D19" s="2">
        <v>2197079.64</v>
      </c>
      <c r="E19" s="2">
        <f aca="true" t="shared" si="14" ref="E19:E39">D19-B19</f>
        <v>139028.80000000005</v>
      </c>
      <c r="F19" s="4">
        <f t="shared" si="1"/>
        <v>106.75536275867705</v>
      </c>
      <c r="G19" s="2">
        <f t="shared" si="12"/>
        <v>98250.64000000013</v>
      </c>
      <c r="H19" s="4">
        <f t="shared" si="5"/>
        <v>104.6812122378717</v>
      </c>
      <c r="I19" s="2">
        <v>1164374.64</v>
      </c>
      <c r="J19" s="2">
        <f t="shared" si="3"/>
        <v>-893676.2000000002</v>
      </c>
      <c r="K19" s="4">
        <f t="shared" si="6"/>
        <v>56.57657320068924</v>
      </c>
      <c r="L19" s="2">
        <f t="shared" si="4"/>
        <v>-934454.3600000001</v>
      </c>
      <c r="M19" s="4">
        <f t="shared" si="7"/>
        <v>55.47734665377694</v>
      </c>
      <c r="N19" s="5">
        <v>1164374.64</v>
      </c>
      <c r="O19" s="2">
        <f t="shared" si="8"/>
        <v>-893676.2000000002</v>
      </c>
      <c r="P19" s="4">
        <f t="shared" si="9"/>
        <v>56.57657320068924</v>
      </c>
      <c r="Q19" s="2">
        <f t="shared" si="13"/>
        <v>-934454.3600000001</v>
      </c>
      <c r="R19" s="4">
        <f aca="true" t="shared" si="15" ref="R19:R60">N19/C19*100</f>
        <v>55.47734665377694</v>
      </c>
    </row>
    <row r="20" spans="1:18" ht="48">
      <c r="A20" s="18" t="s">
        <v>34</v>
      </c>
      <c r="B20" s="1">
        <f>B21</f>
        <v>7664580.91</v>
      </c>
      <c r="C20" s="1">
        <f>C21</f>
        <v>8784422</v>
      </c>
      <c r="D20" s="1">
        <f>D21</f>
        <v>9388438</v>
      </c>
      <c r="E20" s="1">
        <f t="shared" si="14"/>
        <v>1723857.0899999999</v>
      </c>
      <c r="F20" s="3">
        <f t="shared" si="1"/>
        <v>122.49121132964855</v>
      </c>
      <c r="G20" s="1">
        <f t="shared" si="12"/>
        <v>604016</v>
      </c>
      <c r="H20" s="3">
        <f t="shared" si="5"/>
        <v>106.87599024728091</v>
      </c>
      <c r="I20" s="1">
        <f>I21</f>
        <v>6568440</v>
      </c>
      <c r="J20" s="1">
        <f t="shared" si="3"/>
        <v>-1096140.9100000001</v>
      </c>
      <c r="K20" s="3">
        <f t="shared" si="6"/>
        <v>85.69861910427663</v>
      </c>
      <c r="L20" s="1">
        <f t="shared" si="4"/>
        <v>-2215982</v>
      </c>
      <c r="M20" s="3">
        <f t="shared" si="7"/>
        <v>74.77373013272815</v>
      </c>
      <c r="N20" s="1">
        <f>N21</f>
        <v>6568440</v>
      </c>
      <c r="O20" s="1">
        <f t="shared" si="8"/>
        <v>-1096140.9100000001</v>
      </c>
      <c r="P20" s="3">
        <f t="shared" si="9"/>
        <v>85.69861910427663</v>
      </c>
      <c r="Q20" s="1">
        <f t="shared" si="13"/>
        <v>-2215982</v>
      </c>
      <c r="R20" s="3">
        <f t="shared" si="15"/>
        <v>74.77373013272815</v>
      </c>
    </row>
    <row r="21" spans="1:18" ht="48">
      <c r="A21" s="19" t="s">
        <v>35</v>
      </c>
      <c r="B21" s="32">
        <v>7664580.91</v>
      </c>
      <c r="C21" s="33">
        <v>8784422</v>
      </c>
      <c r="D21" s="2">
        <v>9388438</v>
      </c>
      <c r="E21" s="2">
        <f t="shared" si="14"/>
        <v>1723857.0899999999</v>
      </c>
      <c r="F21" s="4">
        <f t="shared" si="1"/>
        <v>122.49121132964855</v>
      </c>
      <c r="G21" s="2">
        <f t="shared" si="12"/>
        <v>604016</v>
      </c>
      <c r="H21" s="4">
        <f t="shared" si="5"/>
        <v>106.87599024728091</v>
      </c>
      <c r="I21" s="2">
        <v>6568440</v>
      </c>
      <c r="J21" s="2">
        <f t="shared" si="3"/>
        <v>-1096140.9100000001</v>
      </c>
      <c r="K21" s="4">
        <f t="shared" si="6"/>
        <v>85.69861910427663</v>
      </c>
      <c r="L21" s="2">
        <f t="shared" si="4"/>
        <v>-2215982</v>
      </c>
      <c r="M21" s="4">
        <f t="shared" si="7"/>
        <v>74.77373013272815</v>
      </c>
      <c r="N21" s="5">
        <v>6568440</v>
      </c>
      <c r="O21" s="2">
        <f t="shared" si="8"/>
        <v>-1096140.9100000001</v>
      </c>
      <c r="P21" s="4">
        <f t="shared" si="9"/>
        <v>85.69861910427663</v>
      </c>
      <c r="Q21" s="2">
        <f t="shared" si="13"/>
        <v>-2215982</v>
      </c>
      <c r="R21" s="4">
        <f t="shared" si="15"/>
        <v>74.77373013272815</v>
      </c>
    </row>
    <row r="22" spans="1:18" ht="24">
      <c r="A22" s="18" t="s">
        <v>36</v>
      </c>
      <c r="B22" s="1">
        <f>B23</f>
        <v>10294985.84</v>
      </c>
      <c r="C22" s="1">
        <f>C23</f>
        <v>8837790.39</v>
      </c>
      <c r="D22" s="1">
        <f>D23</f>
        <v>9567897</v>
      </c>
      <c r="E22" s="1">
        <f t="shared" si="14"/>
        <v>-727088.8399999999</v>
      </c>
      <c r="F22" s="3">
        <f t="shared" si="1"/>
        <v>92.93744691541994</v>
      </c>
      <c r="G22" s="1">
        <f t="shared" si="12"/>
        <v>730106.6099999994</v>
      </c>
      <c r="H22" s="3">
        <f t="shared" si="5"/>
        <v>108.26118948041716</v>
      </c>
      <c r="I22" s="1">
        <f>I23</f>
        <v>3567897</v>
      </c>
      <c r="J22" s="1">
        <f t="shared" si="3"/>
        <v>-6727088.84</v>
      </c>
      <c r="K22" s="3">
        <f t="shared" si="6"/>
        <v>34.65664795902235</v>
      </c>
      <c r="L22" s="1">
        <f t="shared" si="4"/>
        <v>-5269893.390000001</v>
      </c>
      <c r="M22" s="3">
        <f t="shared" si="7"/>
        <v>40.37091673997033</v>
      </c>
      <c r="N22" s="1">
        <f>N23</f>
        <v>3567897</v>
      </c>
      <c r="O22" s="1">
        <f t="shared" si="8"/>
        <v>-6727088.84</v>
      </c>
      <c r="P22" s="3">
        <f t="shared" si="9"/>
        <v>34.65664795902235</v>
      </c>
      <c r="Q22" s="1">
        <f t="shared" si="13"/>
        <v>-5269893.390000001</v>
      </c>
      <c r="R22" s="3">
        <f t="shared" si="15"/>
        <v>40.37091673997033</v>
      </c>
    </row>
    <row r="23" spans="1:18" ht="24">
      <c r="A23" s="19" t="s">
        <v>37</v>
      </c>
      <c r="B23" s="32">
        <v>10294985.84</v>
      </c>
      <c r="C23" s="2">
        <v>8837790.39</v>
      </c>
      <c r="D23" s="2">
        <v>9567897</v>
      </c>
      <c r="E23" s="2">
        <f t="shared" si="14"/>
        <v>-727088.8399999999</v>
      </c>
      <c r="F23" s="4">
        <f t="shared" si="1"/>
        <v>92.93744691541994</v>
      </c>
      <c r="G23" s="2">
        <f t="shared" si="12"/>
        <v>730106.6099999994</v>
      </c>
      <c r="H23" s="4">
        <f t="shared" si="5"/>
        <v>108.26118948041716</v>
      </c>
      <c r="I23" s="2">
        <v>3567897</v>
      </c>
      <c r="J23" s="2">
        <f t="shared" si="3"/>
        <v>-6727088.84</v>
      </c>
      <c r="K23" s="4">
        <f t="shared" si="6"/>
        <v>34.65664795902235</v>
      </c>
      <c r="L23" s="2">
        <f t="shared" si="4"/>
        <v>-5269893.390000001</v>
      </c>
      <c r="M23" s="4">
        <f t="shared" si="7"/>
        <v>40.37091673997033</v>
      </c>
      <c r="N23" s="5">
        <v>3567897</v>
      </c>
      <c r="O23" s="2">
        <f t="shared" si="8"/>
        <v>-6727088.84</v>
      </c>
      <c r="P23" s="4">
        <f t="shared" si="9"/>
        <v>34.65664795902235</v>
      </c>
      <c r="Q23" s="2">
        <f t="shared" si="13"/>
        <v>-5269893.390000001</v>
      </c>
      <c r="R23" s="4">
        <f t="shared" si="15"/>
        <v>40.37091673997033</v>
      </c>
    </row>
    <row r="24" spans="1:18" ht="48">
      <c r="A24" s="15" t="s">
        <v>17</v>
      </c>
      <c r="B24" s="1">
        <f>B25+B26+B27+B28+B29</f>
        <v>64377329.38</v>
      </c>
      <c r="C24" s="1">
        <f>C25+C26+C27+C28+C29</f>
        <v>47985059.03</v>
      </c>
      <c r="D24" s="1">
        <f>D25+D26+D27+D28+D29</f>
        <v>49015202.84</v>
      </c>
      <c r="E24" s="1">
        <f t="shared" si="14"/>
        <v>-15362126.54</v>
      </c>
      <c r="F24" s="4">
        <f t="shared" si="1"/>
        <v>76.13736592066131</v>
      </c>
      <c r="G24" s="1">
        <f t="shared" si="12"/>
        <v>1030143.8100000024</v>
      </c>
      <c r="H24" s="3">
        <f t="shared" si="5"/>
        <v>102.1468011727483</v>
      </c>
      <c r="I24" s="1">
        <f>I25+I26+I27+I28+I29</f>
        <v>45611275</v>
      </c>
      <c r="J24" s="1">
        <f t="shared" si="3"/>
        <v>-18766054.380000003</v>
      </c>
      <c r="K24" s="3">
        <f t="shared" si="6"/>
        <v>70.84990234803058</v>
      </c>
      <c r="L24" s="1">
        <f t="shared" si="4"/>
        <v>-2373784.030000001</v>
      </c>
      <c r="M24" s="3">
        <f t="shared" si="7"/>
        <v>95.05307677434361</v>
      </c>
      <c r="N24" s="1">
        <f>N25+N26+N27+N28+N29</f>
        <v>45611265</v>
      </c>
      <c r="O24" s="1">
        <f t="shared" si="8"/>
        <v>-18766064.380000003</v>
      </c>
      <c r="P24" s="3">
        <f t="shared" si="9"/>
        <v>70.84988681461206</v>
      </c>
      <c r="Q24" s="1">
        <f t="shared" si="13"/>
        <v>-2373794.030000001</v>
      </c>
      <c r="R24" s="3">
        <f t="shared" si="15"/>
        <v>95.05305593452346</v>
      </c>
    </row>
    <row r="25" spans="1:18" ht="50.25" customHeight="1">
      <c r="A25" s="20" t="s">
        <v>18</v>
      </c>
      <c r="B25" s="32">
        <v>62447675.38</v>
      </c>
      <c r="C25" s="34">
        <v>46206587</v>
      </c>
      <c r="D25" s="2">
        <v>46868802.84</v>
      </c>
      <c r="E25" s="2">
        <f t="shared" si="14"/>
        <v>-15578872.54</v>
      </c>
      <c r="F25" s="4">
        <f t="shared" si="1"/>
        <v>75.05291839095517</v>
      </c>
      <c r="G25" s="2">
        <f t="shared" si="12"/>
        <v>662215.8400000036</v>
      </c>
      <c r="H25" s="4">
        <f t="shared" si="5"/>
        <v>101.43316328470658</v>
      </c>
      <c r="I25" s="2">
        <v>44637775</v>
      </c>
      <c r="J25" s="2">
        <f t="shared" si="3"/>
        <v>-17809900.380000003</v>
      </c>
      <c r="K25" s="4">
        <f t="shared" si="6"/>
        <v>71.48028285820877</v>
      </c>
      <c r="L25" s="2">
        <f t="shared" si="4"/>
        <v>-1568812</v>
      </c>
      <c r="M25" s="4">
        <f t="shared" si="7"/>
        <v>96.60478710535362</v>
      </c>
      <c r="N25" s="5">
        <v>44637765</v>
      </c>
      <c r="O25" s="2">
        <f t="shared" si="8"/>
        <v>-17809910.380000003</v>
      </c>
      <c r="P25" s="4">
        <f t="shared" si="9"/>
        <v>71.48026684480244</v>
      </c>
      <c r="Q25" s="2">
        <f t="shared" si="13"/>
        <v>-1568822</v>
      </c>
      <c r="R25" s="4">
        <f t="shared" si="15"/>
        <v>96.60476546341758</v>
      </c>
    </row>
    <row r="26" spans="1:18" ht="24">
      <c r="A26" s="20" t="s">
        <v>19</v>
      </c>
      <c r="B26" s="32">
        <v>1704950</v>
      </c>
      <c r="C26" s="32">
        <v>281500</v>
      </c>
      <c r="D26" s="2">
        <v>281500</v>
      </c>
      <c r="E26" s="2">
        <f t="shared" si="14"/>
        <v>-1423450</v>
      </c>
      <c r="F26" s="4">
        <f t="shared" si="1"/>
        <v>16.510748115780522</v>
      </c>
      <c r="G26" s="2">
        <f t="shared" si="12"/>
        <v>0</v>
      </c>
      <c r="H26" s="4">
        <f t="shared" si="5"/>
        <v>100</v>
      </c>
      <c r="I26" s="2">
        <v>281500</v>
      </c>
      <c r="J26" s="2">
        <f t="shared" si="3"/>
        <v>-1423450</v>
      </c>
      <c r="K26" s="4">
        <f t="shared" si="6"/>
        <v>16.510748115780522</v>
      </c>
      <c r="L26" s="2">
        <f t="shared" si="4"/>
        <v>0</v>
      </c>
      <c r="M26" s="4">
        <f t="shared" si="7"/>
        <v>100</v>
      </c>
      <c r="N26" s="5">
        <v>281500</v>
      </c>
      <c r="O26" s="2">
        <f t="shared" si="8"/>
        <v>-1423450</v>
      </c>
      <c r="P26" s="4">
        <f t="shared" si="9"/>
        <v>16.510748115780522</v>
      </c>
      <c r="Q26" s="2">
        <f t="shared" si="13"/>
        <v>0</v>
      </c>
      <c r="R26" s="4">
        <f t="shared" si="15"/>
        <v>100</v>
      </c>
    </row>
    <row r="27" spans="1:18" ht="60">
      <c r="A27" s="20" t="s">
        <v>20</v>
      </c>
      <c r="B27" s="32">
        <v>44239</v>
      </c>
      <c r="C27" s="32">
        <v>1426550</v>
      </c>
      <c r="D27" s="2">
        <v>1635000</v>
      </c>
      <c r="E27" s="2">
        <f t="shared" si="14"/>
        <v>1590761</v>
      </c>
      <c r="F27" s="4" t="s">
        <v>71</v>
      </c>
      <c r="G27" s="2">
        <f t="shared" si="12"/>
        <v>208450</v>
      </c>
      <c r="H27" s="4">
        <f t="shared" si="5"/>
        <v>114.61217622936455</v>
      </c>
      <c r="I27" s="2">
        <v>635000</v>
      </c>
      <c r="J27" s="2">
        <f t="shared" si="3"/>
        <v>590761</v>
      </c>
      <c r="K27" s="4" t="s">
        <v>74</v>
      </c>
      <c r="L27" s="2">
        <f t="shared" si="4"/>
        <v>-791550</v>
      </c>
      <c r="M27" s="4">
        <f t="shared" si="7"/>
        <v>44.51298587501314</v>
      </c>
      <c r="N27" s="5">
        <v>635000</v>
      </c>
      <c r="O27" s="2">
        <f t="shared" si="8"/>
        <v>590761</v>
      </c>
      <c r="P27" s="4" t="s">
        <v>74</v>
      </c>
      <c r="Q27" s="2">
        <f t="shared" si="13"/>
        <v>-791550</v>
      </c>
      <c r="R27" s="4">
        <f t="shared" si="15"/>
        <v>44.51298587501314</v>
      </c>
    </row>
    <row r="28" spans="1:18" ht="24">
      <c r="A28" s="20" t="s">
        <v>21</v>
      </c>
      <c r="B28" s="32">
        <v>91090</v>
      </c>
      <c r="C28" s="32">
        <v>45000</v>
      </c>
      <c r="D28" s="2">
        <v>45000</v>
      </c>
      <c r="E28" s="2">
        <f t="shared" si="14"/>
        <v>-46090</v>
      </c>
      <c r="F28" s="4">
        <f t="shared" si="1"/>
        <v>49.401690635635084</v>
      </c>
      <c r="G28" s="2">
        <f t="shared" si="12"/>
        <v>0</v>
      </c>
      <c r="H28" s="4">
        <f t="shared" si="5"/>
        <v>100</v>
      </c>
      <c r="I28" s="2">
        <v>45000</v>
      </c>
      <c r="J28" s="2">
        <f t="shared" si="3"/>
        <v>-46090</v>
      </c>
      <c r="K28" s="4">
        <f t="shared" si="6"/>
        <v>49.401690635635084</v>
      </c>
      <c r="L28" s="2">
        <f t="shared" si="4"/>
        <v>0</v>
      </c>
      <c r="M28" s="4">
        <f t="shared" si="7"/>
        <v>100</v>
      </c>
      <c r="N28" s="5">
        <v>45000</v>
      </c>
      <c r="O28" s="2">
        <f t="shared" si="8"/>
        <v>-46090</v>
      </c>
      <c r="P28" s="4">
        <f t="shared" si="9"/>
        <v>49.401690635635084</v>
      </c>
      <c r="Q28" s="2">
        <f t="shared" si="13"/>
        <v>0</v>
      </c>
      <c r="R28" s="4">
        <f t="shared" si="15"/>
        <v>100</v>
      </c>
    </row>
    <row r="29" spans="1:18" ht="48">
      <c r="A29" s="20" t="s">
        <v>22</v>
      </c>
      <c r="B29" s="32">
        <v>89375</v>
      </c>
      <c r="C29" s="32">
        <v>25422.03</v>
      </c>
      <c r="D29" s="2">
        <v>184900</v>
      </c>
      <c r="E29" s="2">
        <f t="shared" si="14"/>
        <v>95525</v>
      </c>
      <c r="F29" s="4" t="s">
        <v>60</v>
      </c>
      <c r="G29" s="2">
        <f t="shared" si="12"/>
        <v>159477.97</v>
      </c>
      <c r="H29" s="4">
        <f t="shared" si="5"/>
        <v>727.3219329848954</v>
      </c>
      <c r="I29" s="2">
        <v>12000</v>
      </c>
      <c r="J29" s="2">
        <f t="shared" si="3"/>
        <v>-77375</v>
      </c>
      <c r="K29" s="4">
        <f t="shared" si="6"/>
        <v>13.426573426573427</v>
      </c>
      <c r="L29" s="2">
        <f t="shared" si="4"/>
        <v>-13422.029999999999</v>
      </c>
      <c r="M29" s="4" t="s">
        <v>56</v>
      </c>
      <c r="N29" s="5">
        <v>12000</v>
      </c>
      <c r="O29" s="2">
        <f t="shared" si="8"/>
        <v>-77375</v>
      </c>
      <c r="P29" s="4">
        <f t="shared" si="9"/>
        <v>13.426573426573427</v>
      </c>
      <c r="Q29" s="2">
        <f t="shared" si="13"/>
        <v>-13422.029999999999</v>
      </c>
      <c r="R29" s="4">
        <f t="shared" si="15"/>
        <v>47.20315411475795</v>
      </c>
    </row>
    <row r="30" spans="1:18" ht="36" customHeight="1">
      <c r="A30" s="18" t="s">
        <v>38</v>
      </c>
      <c r="B30" s="1">
        <f>B31+B32</f>
        <v>546550</v>
      </c>
      <c r="C30" s="1">
        <f>C31+C32</f>
        <v>307000</v>
      </c>
      <c r="D30" s="1">
        <f>D31+D32</f>
        <v>304000</v>
      </c>
      <c r="E30" s="1">
        <f t="shared" si="14"/>
        <v>-242550</v>
      </c>
      <c r="F30" s="3">
        <f t="shared" si="1"/>
        <v>55.62162656664532</v>
      </c>
      <c r="G30" s="1">
        <f t="shared" si="12"/>
        <v>-3000</v>
      </c>
      <c r="H30" s="3">
        <f t="shared" si="5"/>
        <v>99.0228013029316</v>
      </c>
      <c r="I30" s="1">
        <f>I31+I32</f>
        <v>363000</v>
      </c>
      <c r="J30" s="1">
        <f t="shared" si="3"/>
        <v>-183550</v>
      </c>
      <c r="K30" s="3">
        <f t="shared" si="6"/>
        <v>66.41661330161924</v>
      </c>
      <c r="L30" s="1">
        <f t="shared" si="4"/>
        <v>56000</v>
      </c>
      <c r="M30" s="3">
        <f t="shared" si="7"/>
        <v>118.24104234527688</v>
      </c>
      <c r="N30" s="1">
        <f>N31+N32</f>
        <v>363000</v>
      </c>
      <c r="O30" s="1">
        <f t="shared" si="8"/>
        <v>-183550</v>
      </c>
      <c r="P30" s="4">
        <f t="shared" si="9"/>
        <v>66.41661330161924</v>
      </c>
      <c r="Q30" s="1">
        <f t="shared" si="13"/>
        <v>56000</v>
      </c>
      <c r="R30" s="3">
        <f t="shared" si="15"/>
        <v>118.24104234527688</v>
      </c>
    </row>
    <row r="31" spans="1:18" ht="48">
      <c r="A31" s="19" t="s">
        <v>39</v>
      </c>
      <c r="B31" s="32">
        <v>546550</v>
      </c>
      <c r="C31" s="2">
        <v>180000</v>
      </c>
      <c r="D31" s="2">
        <v>183000</v>
      </c>
      <c r="E31" s="2">
        <f t="shared" si="14"/>
        <v>-363550</v>
      </c>
      <c r="F31" s="4">
        <f t="shared" si="1"/>
        <v>33.48275546610557</v>
      </c>
      <c r="G31" s="2">
        <f t="shared" si="12"/>
        <v>3000</v>
      </c>
      <c r="H31" s="4">
        <f t="shared" si="5"/>
        <v>101.66666666666666</v>
      </c>
      <c r="I31" s="2">
        <v>183000</v>
      </c>
      <c r="J31" s="2">
        <f t="shared" si="3"/>
        <v>-363550</v>
      </c>
      <c r="K31" s="4">
        <f t="shared" si="6"/>
        <v>33.48275546610557</v>
      </c>
      <c r="L31" s="2">
        <f t="shared" si="4"/>
        <v>3000</v>
      </c>
      <c r="M31" s="4">
        <f t="shared" si="7"/>
        <v>101.66666666666666</v>
      </c>
      <c r="N31" s="5">
        <v>183000</v>
      </c>
      <c r="O31" s="2">
        <f t="shared" si="8"/>
        <v>-363550</v>
      </c>
      <c r="P31" s="4">
        <f t="shared" si="9"/>
        <v>33.48275546610557</v>
      </c>
      <c r="Q31" s="2">
        <f t="shared" si="13"/>
        <v>3000</v>
      </c>
      <c r="R31" s="4">
        <f t="shared" si="15"/>
        <v>101.66666666666666</v>
      </c>
    </row>
    <row r="32" spans="1:18" ht="36">
      <c r="A32" s="21" t="s">
        <v>47</v>
      </c>
      <c r="B32" s="36"/>
      <c r="C32" s="2">
        <v>127000</v>
      </c>
      <c r="D32" s="2">
        <v>121000</v>
      </c>
      <c r="E32" s="2">
        <f>D32-B32</f>
        <v>121000</v>
      </c>
      <c r="F32" s="3"/>
      <c r="G32" s="2">
        <f t="shared" si="12"/>
        <v>-6000</v>
      </c>
      <c r="H32" s="4">
        <f t="shared" si="5"/>
        <v>95.2755905511811</v>
      </c>
      <c r="I32" s="2">
        <v>180000</v>
      </c>
      <c r="J32" s="2">
        <f>I32-B32</f>
        <v>180000</v>
      </c>
      <c r="K32" s="4"/>
      <c r="L32" s="2">
        <f t="shared" si="4"/>
        <v>53000</v>
      </c>
      <c r="M32" s="4" t="s">
        <v>57</v>
      </c>
      <c r="N32" s="5">
        <v>180000</v>
      </c>
      <c r="O32" s="2">
        <f t="shared" si="8"/>
        <v>180000</v>
      </c>
      <c r="P32" s="4"/>
      <c r="Q32" s="2">
        <f t="shared" si="13"/>
        <v>53000</v>
      </c>
      <c r="R32" s="4">
        <f t="shared" si="15"/>
        <v>141.73228346456693</v>
      </c>
    </row>
    <row r="33" spans="1:18" ht="48">
      <c r="A33" s="18" t="s">
        <v>40</v>
      </c>
      <c r="B33" s="1">
        <f>B34</f>
        <v>1340602.13</v>
      </c>
      <c r="C33" s="1">
        <f>C34</f>
        <v>2738231.4</v>
      </c>
      <c r="D33" s="1">
        <f>D34</f>
        <v>2324688</v>
      </c>
      <c r="E33" s="1">
        <f>D33-B33</f>
        <v>984085.8700000001</v>
      </c>
      <c r="F33" s="3">
        <f t="shared" si="1"/>
        <v>173.40625887264557</v>
      </c>
      <c r="G33" s="1">
        <f t="shared" si="12"/>
        <v>-413543.3999999999</v>
      </c>
      <c r="H33" s="3">
        <f t="shared" si="5"/>
        <v>84.89742685735034</v>
      </c>
      <c r="I33" s="1">
        <f>I34</f>
        <v>2168688</v>
      </c>
      <c r="J33" s="1">
        <f>I33-B33</f>
        <v>828085.8700000001</v>
      </c>
      <c r="K33" s="3">
        <f t="shared" si="6"/>
        <v>161.76969672575413</v>
      </c>
      <c r="L33" s="1">
        <f t="shared" si="4"/>
        <v>-569543.3999999999</v>
      </c>
      <c r="M33" s="3">
        <f t="shared" si="7"/>
        <v>79.20031886275207</v>
      </c>
      <c r="N33" s="1">
        <f>N34</f>
        <v>2168688</v>
      </c>
      <c r="O33" s="1">
        <f t="shared" si="8"/>
        <v>828085.8700000001</v>
      </c>
      <c r="P33" s="3">
        <f t="shared" si="9"/>
        <v>161.76969672575413</v>
      </c>
      <c r="Q33" s="1">
        <f t="shared" si="13"/>
        <v>-569543.3999999999</v>
      </c>
      <c r="R33" s="3">
        <f t="shared" si="15"/>
        <v>79.20031886275207</v>
      </c>
    </row>
    <row r="34" spans="1:18" ht="24">
      <c r="A34" s="19" t="s">
        <v>41</v>
      </c>
      <c r="B34" s="32">
        <v>1340602.13</v>
      </c>
      <c r="C34" s="2">
        <v>2738231.4</v>
      </c>
      <c r="D34" s="2">
        <v>2324688</v>
      </c>
      <c r="E34" s="2">
        <f t="shared" si="14"/>
        <v>984085.8700000001</v>
      </c>
      <c r="F34" s="4">
        <f t="shared" si="1"/>
        <v>173.40625887264557</v>
      </c>
      <c r="G34" s="2">
        <f t="shared" si="12"/>
        <v>-413543.3999999999</v>
      </c>
      <c r="H34" s="4">
        <f t="shared" si="5"/>
        <v>84.89742685735034</v>
      </c>
      <c r="I34" s="2">
        <v>2168688</v>
      </c>
      <c r="J34" s="2">
        <f t="shared" si="3"/>
        <v>828085.8700000001</v>
      </c>
      <c r="K34" s="4">
        <f t="shared" si="6"/>
        <v>161.76969672575413</v>
      </c>
      <c r="L34" s="2">
        <f t="shared" si="4"/>
        <v>-569543.3999999999</v>
      </c>
      <c r="M34" s="4">
        <f t="shared" si="7"/>
        <v>79.20031886275207</v>
      </c>
      <c r="N34" s="2">
        <v>2168688</v>
      </c>
      <c r="O34" s="2">
        <f t="shared" si="8"/>
        <v>828085.8700000001</v>
      </c>
      <c r="P34" s="4">
        <f t="shared" si="9"/>
        <v>161.76969672575413</v>
      </c>
      <c r="Q34" s="2">
        <f t="shared" si="13"/>
        <v>-569543.3999999999</v>
      </c>
      <c r="R34" s="4">
        <f t="shared" si="15"/>
        <v>79.20031886275207</v>
      </c>
    </row>
    <row r="35" spans="1:18" ht="24">
      <c r="A35" s="15" t="s">
        <v>23</v>
      </c>
      <c r="B35" s="1">
        <f>B36</f>
        <v>169301.6</v>
      </c>
      <c r="C35" s="1">
        <f>C36</f>
        <v>2330720</v>
      </c>
      <c r="D35" s="1">
        <f>D36</f>
        <v>2544097</v>
      </c>
      <c r="E35" s="1">
        <f>D35-B35</f>
        <v>2374795.4</v>
      </c>
      <c r="F35" s="3" t="s">
        <v>72</v>
      </c>
      <c r="G35" s="1">
        <f t="shared" si="12"/>
        <v>213377</v>
      </c>
      <c r="H35" s="3">
        <f t="shared" si="5"/>
        <v>109.15498215143818</v>
      </c>
      <c r="I35" s="1">
        <f>I36</f>
        <v>2544097</v>
      </c>
      <c r="J35" s="1">
        <f>I35-B35</f>
        <v>2374795.4</v>
      </c>
      <c r="K35" s="3" t="s">
        <v>72</v>
      </c>
      <c r="L35" s="1">
        <f t="shared" si="4"/>
        <v>213377</v>
      </c>
      <c r="M35" s="3">
        <f t="shared" si="7"/>
        <v>109.15498215143818</v>
      </c>
      <c r="N35" s="1">
        <f>N36</f>
        <v>2544097</v>
      </c>
      <c r="O35" s="1">
        <f t="shared" si="8"/>
        <v>2374795.4</v>
      </c>
      <c r="P35" s="3" t="s">
        <v>72</v>
      </c>
      <c r="Q35" s="1">
        <f t="shared" si="13"/>
        <v>213377</v>
      </c>
      <c r="R35" s="3">
        <f t="shared" si="15"/>
        <v>109.15498215143818</v>
      </c>
    </row>
    <row r="36" spans="1:18" ht="73.5" customHeight="1">
      <c r="A36" s="16" t="s">
        <v>24</v>
      </c>
      <c r="B36" s="32">
        <v>169301.6</v>
      </c>
      <c r="C36" s="2">
        <v>2330720</v>
      </c>
      <c r="D36" s="2">
        <v>2544097</v>
      </c>
      <c r="E36" s="2">
        <f>D36-B36</f>
        <v>2374795.4</v>
      </c>
      <c r="F36" s="4" t="s">
        <v>72</v>
      </c>
      <c r="G36" s="2">
        <f t="shared" si="12"/>
        <v>213377</v>
      </c>
      <c r="H36" s="4">
        <f t="shared" si="5"/>
        <v>109.15498215143818</v>
      </c>
      <c r="I36" s="2">
        <v>2544097</v>
      </c>
      <c r="J36" s="2">
        <f>I36-B36</f>
        <v>2374795.4</v>
      </c>
      <c r="K36" s="4" t="s">
        <v>72</v>
      </c>
      <c r="L36" s="2">
        <f t="shared" si="4"/>
        <v>213377</v>
      </c>
      <c r="M36" s="4">
        <f t="shared" si="7"/>
        <v>109.15498215143818</v>
      </c>
      <c r="N36" s="2">
        <v>2544097</v>
      </c>
      <c r="O36" s="2">
        <f t="shared" si="8"/>
        <v>2374795.4</v>
      </c>
      <c r="P36" s="4" t="s">
        <v>72</v>
      </c>
      <c r="Q36" s="2">
        <f t="shared" si="13"/>
        <v>213377</v>
      </c>
      <c r="R36" s="4">
        <f t="shared" si="15"/>
        <v>109.15498215143818</v>
      </c>
    </row>
    <row r="37" spans="1:18" ht="60">
      <c r="A37" s="15" t="s">
        <v>53</v>
      </c>
      <c r="B37" s="1">
        <f>B38+B39+B40+B41+B42</f>
        <v>18663880.96</v>
      </c>
      <c r="C37" s="1">
        <f>C38+C39+C40+C41+C42</f>
        <v>16670631.97</v>
      </c>
      <c r="D37" s="1">
        <f>D38+D39+D40+D41+D42</f>
        <v>11832525.2</v>
      </c>
      <c r="E37" s="1">
        <f t="shared" si="14"/>
        <v>-6831355.760000002</v>
      </c>
      <c r="F37" s="3">
        <f t="shared" si="1"/>
        <v>63.39798901074859</v>
      </c>
      <c r="G37" s="1">
        <f t="shared" si="12"/>
        <v>-4838106.770000001</v>
      </c>
      <c r="H37" s="3">
        <f t="shared" si="5"/>
        <v>70.97826417914736</v>
      </c>
      <c r="I37" s="1">
        <f>I38+I39+I40+I41+I42</f>
        <v>3748583.2</v>
      </c>
      <c r="J37" s="1">
        <f t="shared" si="3"/>
        <v>-14915297.760000002</v>
      </c>
      <c r="K37" s="3">
        <f t="shared" si="6"/>
        <v>20.084693039105193</v>
      </c>
      <c r="L37" s="1">
        <f t="shared" si="4"/>
        <v>-12922048.77</v>
      </c>
      <c r="M37" s="3">
        <f t="shared" si="7"/>
        <v>22.48614933582509</v>
      </c>
      <c r="N37" s="1">
        <f>N38+N39+N40+N41+N42</f>
        <v>1672248.2</v>
      </c>
      <c r="O37" s="1">
        <f t="shared" si="8"/>
        <v>-16991632.76</v>
      </c>
      <c r="P37" s="3">
        <f t="shared" si="9"/>
        <v>8.959809610787401</v>
      </c>
      <c r="Q37" s="1">
        <f t="shared" si="13"/>
        <v>-14998383.770000001</v>
      </c>
      <c r="R37" s="3">
        <f t="shared" si="15"/>
        <v>10.03110261812108</v>
      </c>
    </row>
    <row r="38" spans="1:18" ht="24">
      <c r="A38" s="16" t="s">
        <v>25</v>
      </c>
      <c r="B38" s="32">
        <v>11866694.67</v>
      </c>
      <c r="C38" s="2">
        <v>1695897</v>
      </c>
      <c r="D38" s="2">
        <v>73011</v>
      </c>
      <c r="E38" s="2">
        <f t="shared" si="14"/>
        <v>-11793683.67</v>
      </c>
      <c r="F38" s="4">
        <f t="shared" si="1"/>
        <v>0.6152597840456613</v>
      </c>
      <c r="G38" s="2">
        <f t="shared" si="12"/>
        <v>-1622886</v>
      </c>
      <c r="H38" s="4">
        <f t="shared" si="5"/>
        <v>4.305155324881169</v>
      </c>
      <c r="I38" s="2">
        <v>79811</v>
      </c>
      <c r="J38" s="2">
        <f t="shared" si="3"/>
        <v>-11786883.67</v>
      </c>
      <c r="K38" s="4">
        <f t="shared" si="6"/>
        <v>0.6725630196062</v>
      </c>
      <c r="L38" s="2">
        <f t="shared" si="4"/>
        <v>-1616086</v>
      </c>
      <c r="M38" s="4">
        <f t="shared" si="7"/>
        <v>4.706123072332813</v>
      </c>
      <c r="N38" s="14">
        <v>109411</v>
      </c>
      <c r="O38" s="2">
        <f t="shared" si="8"/>
        <v>-11757283.67</v>
      </c>
      <c r="P38" s="4">
        <f t="shared" si="9"/>
        <v>0.9220006332226631</v>
      </c>
      <c r="Q38" s="2">
        <f t="shared" si="13"/>
        <v>-1586486</v>
      </c>
      <c r="R38" s="4">
        <f t="shared" si="15"/>
        <v>6.451512090651732</v>
      </c>
    </row>
    <row r="39" spans="1:18" ht="38.25" customHeight="1">
      <c r="A39" s="16" t="s">
        <v>26</v>
      </c>
      <c r="B39" s="32">
        <v>807570</v>
      </c>
      <c r="C39" s="2">
        <v>1292112</v>
      </c>
      <c r="D39" s="2">
        <v>398401.2</v>
      </c>
      <c r="E39" s="2">
        <f t="shared" si="14"/>
        <v>-409168.8</v>
      </c>
      <c r="F39" s="4">
        <f t="shared" si="1"/>
        <v>49.333333333333336</v>
      </c>
      <c r="G39" s="2">
        <f t="shared" si="12"/>
        <v>-893710.8</v>
      </c>
      <c r="H39" s="4">
        <f t="shared" si="5"/>
        <v>30.833333333333336</v>
      </c>
      <c r="I39" s="2">
        <v>398401.2</v>
      </c>
      <c r="J39" s="2">
        <f t="shared" si="3"/>
        <v>-409168.8</v>
      </c>
      <c r="K39" s="4">
        <f t="shared" si="6"/>
        <v>49.333333333333336</v>
      </c>
      <c r="L39" s="2">
        <f t="shared" si="4"/>
        <v>-893710.8</v>
      </c>
      <c r="M39" s="4">
        <f t="shared" si="7"/>
        <v>30.833333333333336</v>
      </c>
      <c r="N39" s="6">
        <v>398401.2</v>
      </c>
      <c r="O39" s="2">
        <f t="shared" si="8"/>
        <v>-409168.8</v>
      </c>
      <c r="P39" s="4">
        <f t="shared" si="9"/>
        <v>49.333333333333336</v>
      </c>
      <c r="Q39" s="2">
        <f t="shared" si="13"/>
        <v>-893710.8</v>
      </c>
      <c r="R39" s="4">
        <f t="shared" si="15"/>
        <v>30.833333333333336</v>
      </c>
    </row>
    <row r="40" spans="1:18" ht="39" customHeight="1">
      <c r="A40" s="17" t="s">
        <v>55</v>
      </c>
      <c r="B40" s="32">
        <v>1330000</v>
      </c>
      <c r="C40" s="2">
        <v>3322349.51</v>
      </c>
      <c r="D40" s="2">
        <v>9661113</v>
      </c>
      <c r="E40" s="2">
        <f aca="true" t="shared" si="16" ref="E40:E46">D40-B40</f>
        <v>8331113</v>
      </c>
      <c r="F40" s="4" t="s">
        <v>73</v>
      </c>
      <c r="G40" s="2">
        <f t="shared" si="12"/>
        <v>6338763.49</v>
      </c>
      <c r="H40" s="4">
        <f t="shared" si="5"/>
        <v>290.7915910388369</v>
      </c>
      <c r="I40" s="2">
        <v>3220371</v>
      </c>
      <c r="J40" s="2">
        <f t="shared" si="3"/>
        <v>1890371</v>
      </c>
      <c r="K40" s="4">
        <f t="shared" si="6"/>
        <v>242.13315789473685</v>
      </c>
      <c r="L40" s="2">
        <f t="shared" si="4"/>
        <v>-101978.50999999978</v>
      </c>
      <c r="M40" s="4" t="s">
        <v>58</v>
      </c>
      <c r="N40" s="5">
        <v>1114436</v>
      </c>
      <c r="O40" s="2">
        <f t="shared" si="8"/>
        <v>-215564</v>
      </c>
      <c r="P40" s="4">
        <f t="shared" si="9"/>
        <v>83.79218045112782</v>
      </c>
      <c r="Q40" s="2">
        <f t="shared" si="13"/>
        <v>-2207913.51</v>
      </c>
      <c r="R40" s="4">
        <f t="shared" si="15"/>
        <v>33.543611129582814</v>
      </c>
    </row>
    <row r="41" spans="1:18" ht="27" customHeight="1">
      <c r="A41" s="22" t="s">
        <v>48</v>
      </c>
      <c r="B41" s="32">
        <v>389000</v>
      </c>
      <c r="C41" s="2">
        <v>344000</v>
      </c>
      <c r="D41" s="2">
        <v>50000</v>
      </c>
      <c r="E41" s="2">
        <f>D41-B41</f>
        <v>-339000</v>
      </c>
      <c r="F41" s="4">
        <f t="shared" si="1"/>
        <v>12.853470437017995</v>
      </c>
      <c r="G41" s="2">
        <f t="shared" si="12"/>
        <v>-294000</v>
      </c>
      <c r="H41" s="4">
        <f t="shared" si="5"/>
        <v>14.534883720930234</v>
      </c>
      <c r="I41" s="2">
        <v>50000</v>
      </c>
      <c r="J41" s="2">
        <f t="shared" si="3"/>
        <v>-339000</v>
      </c>
      <c r="K41" s="4">
        <f t="shared" si="6"/>
        <v>12.853470437017995</v>
      </c>
      <c r="L41" s="2">
        <f t="shared" si="4"/>
        <v>-294000</v>
      </c>
      <c r="M41" s="4">
        <f t="shared" si="7"/>
        <v>14.534883720930234</v>
      </c>
      <c r="N41" s="5">
        <v>50000</v>
      </c>
      <c r="O41" s="2">
        <f t="shared" si="8"/>
        <v>-339000</v>
      </c>
      <c r="P41" s="4">
        <f t="shared" si="9"/>
        <v>12.853470437017995</v>
      </c>
      <c r="Q41" s="2">
        <f t="shared" si="13"/>
        <v>-294000</v>
      </c>
      <c r="R41" s="4">
        <f t="shared" si="15"/>
        <v>14.534883720930234</v>
      </c>
    </row>
    <row r="42" spans="1:18" ht="27" customHeight="1">
      <c r="A42" s="17" t="s">
        <v>54</v>
      </c>
      <c r="B42" s="32">
        <v>4270616.29</v>
      </c>
      <c r="C42" s="2">
        <v>10016273.46</v>
      </c>
      <c r="D42" s="2">
        <v>1650000</v>
      </c>
      <c r="E42" s="2">
        <f>D42-B42</f>
        <v>-2620616.29</v>
      </c>
      <c r="F42" s="4">
        <f t="shared" si="1"/>
        <v>38.636109824795334</v>
      </c>
      <c r="G42" s="2">
        <f t="shared" si="12"/>
        <v>-8366273.460000001</v>
      </c>
      <c r="H42" s="4">
        <f t="shared" si="5"/>
        <v>16.473192416214243</v>
      </c>
      <c r="I42" s="7">
        <v>0</v>
      </c>
      <c r="J42" s="2">
        <f t="shared" si="3"/>
        <v>-4270616.29</v>
      </c>
      <c r="K42" s="4">
        <f t="shared" si="6"/>
        <v>0</v>
      </c>
      <c r="L42" s="2">
        <f t="shared" si="4"/>
        <v>-10016273.46</v>
      </c>
      <c r="M42" s="4">
        <f t="shared" si="7"/>
        <v>0</v>
      </c>
      <c r="N42" s="6">
        <v>0</v>
      </c>
      <c r="O42" s="2">
        <f t="shared" si="8"/>
        <v>-4270616.29</v>
      </c>
      <c r="P42" s="4">
        <f t="shared" si="9"/>
        <v>0</v>
      </c>
      <c r="Q42" s="2">
        <f t="shared" si="13"/>
        <v>-10016273.46</v>
      </c>
      <c r="R42" s="4">
        <f t="shared" si="15"/>
        <v>0</v>
      </c>
    </row>
    <row r="43" spans="1:18" ht="48">
      <c r="A43" s="23" t="s">
        <v>27</v>
      </c>
      <c r="B43" s="1">
        <f>B44+B45</f>
        <v>11392812.07</v>
      </c>
      <c r="C43" s="1">
        <f>C44+C45</f>
        <v>12753519.08</v>
      </c>
      <c r="D43" s="1">
        <f>D44+D45</f>
        <v>13029839</v>
      </c>
      <c r="E43" s="1">
        <f t="shared" si="16"/>
        <v>1637026.9299999997</v>
      </c>
      <c r="F43" s="3">
        <f t="shared" si="1"/>
        <v>114.36894526076387</v>
      </c>
      <c r="G43" s="1">
        <f t="shared" si="12"/>
        <v>276319.9199999999</v>
      </c>
      <c r="H43" s="3">
        <f t="shared" si="5"/>
        <v>102.1666170589208</v>
      </c>
      <c r="I43" s="1">
        <f>I44+I45</f>
        <v>6304037.2</v>
      </c>
      <c r="J43" s="1">
        <f t="shared" si="3"/>
        <v>-5088774.87</v>
      </c>
      <c r="K43" s="3">
        <f t="shared" si="6"/>
        <v>55.33346079323154</v>
      </c>
      <c r="L43" s="1">
        <f t="shared" si="4"/>
        <v>-6449481.88</v>
      </c>
      <c r="M43" s="3">
        <f t="shared" si="7"/>
        <v>49.42978608849974</v>
      </c>
      <c r="N43" s="1">
        <f>N44+N45</f>
        <v>6304037.2</v>
      </c>
      <c r="O43" s="1">
        <f t="shared" si="8"/>
        <v>-5088774.87</v>
      </c>
      <c r="P43" s="3">
        <f t="shared" si="9"/>
        <v>55.33346079323154</v>
      </c>
      <c r="Q43" s="1">
        <f t="shared" si="13"/>
        <v>-6449481.88</v>
      </c>
      <c r="R43" s="3">
        <f t="shared" si="15"/>
        <v>49.42978608849974</v>
      </c>
    </row>
    <row r="44" spans="1:18" ht="0.75" customHeight="1">
      <c r="A44" s="19" t="s">
        <v>42</v>
      </c>
      <c r="B44" s="32"/>
      <c r="C44" s="2"/>
      <c r="D44" s="37"/>
      <c r="E44" s="2">
        <f>D44-B44</f>
        <v>0</v>
      </c>
      <c r="F44" s="3" t="e">
        <f t="shared" si="1"/>
        <v>#DIV/0!</v>
      </c>
      <c r="G44" s="2">
        <f>D44-C44</f>
        <v>0</v>
      </c>
      <c r="H44" s="4" t="e">
        <f t="shared" si="5"/>
        <v>#DIV/0!</v>
      </c>
      <c r="I44" s="38"/>
      <c r="J44" s="2">
        <f>I44-B44</f>
        <v>0</v>
      </c>
      <c r="K44" s="4" t="e">
        <f t="shared" si="6"/>
        <v>#DIV/0!</v>
      </c>
      <c r="L44" s="2">
        <f t="shared" si="4"/>
        <v>0</v>
      </c>
      <c r="M44" s="4"/>
      <c r="N44" s="38"/>
      <c r="O44" s="2">
        <f t="shared" si="8"/>
        <v>0</v>
      </c>
      <c r="P44" s="4" t="e">
        <f t="shared" si="9"/>
        <v>#DIV/0!</v>
      </c>
      <c r="Q44" s="2">
        <f t="shared" si="13"/>
        <v>0</v>
      </c>
      <c r="R44" s="4"/>
    </row>
    <row r="45" spans="1:18" ht="36">
      <c r="A45" s="19" t="s">
        <v>43</v>
      </c>
      <c r="B45" s="32">
        <v>11392812.07</v>
      </c>
      <c r="C45" s="2">
        <v>12753519.08</v>
      </c>
      <c r="D45" s="2">
        <v>13029839</v>
      </c>
      <c r="E45" s="2">
        <f>D45-B45</f>
        <v>1637026.9299999997</v>
      </c>
      <c r="F45" s="4">
        <f t="shared" si="1"/>
        <v>114.36894526076387</v>
      </c>
      <c r="G45" s="2">
        <f>D45-C45</f>
        <v>276319.9199999999</v>
      </c>
      <c r="H45" s="4">
        <f t="shared" si="5"/>
        <v>102.1666170589208</v>
      </c>
      <c r="I45" s="2">
        <v>6304037.2</v>
      </c>
      <c r="J45" s="2">
        <f>I45-B45</f>
        <v>-5088774.87</v>
      </c>
      <c r="K45" s="4">
        <f t="shared" si="6"/>
        <v>55.33346079323154</v>
      </c>
      <c r="L45" s="2">
        <f t="shared" si="4"/>
        <v>-6449481.88</v>
      </c>
      <c r="M45" s="4">
        <f t="shared" si="7"/>
        <v>49.42978608849974</v>
      </c>
      <c r="N45" s="5">
        <v>6304037.2</v>
      </c>
      <c r="O45" s="2">
        <f>N45-B45</f>
        <v>-5088774.87</v>
      </c>
      <c r="P45" s="4">
        <f t="shared" si="9"/>
        <v>55.33346079323154</v>
      </c>
      <c r="Q45" s="2">
        <f>N45-C45</f>
        <v>-6449481.88</v>
      </c>
      <c r="R45" s="4">
        <f>N45/C45*100</f>
        <v>49.42978608849974</v>
      </c>
    </row>
    <row r="46" spans="1:18" ht="48">
      <c r="A46" s="15" t="s">
        <v>28</v>
      </c>
      <c r="B46" s="1">
        <f>B47+B48+B49</f>
        <v>817594</v>
      </c>
      <c r="C46" s="1">
        <f>C47+C48+C49</f>
        <v>685631.5</v>
      </c>
      <c r="D46" s="1">
        <f>D47+D48+D49</f>
        <v>812853</v>
      </c>
      <c r="E46" s="1">
        <f t="shared" si="16"/>
        <v>-4741</v>
      </c>
      <c r="F46" s="3">
        <f t="shared" si="1"/>
        <v>99.42012783851155</v>
      </c>
      <c r="G46" s="1">
        <f t="shared" si="12"/>
        <v>127221.5</v>
      </c>
      <c r="H46" s="3">
        <f t="shared" si="5"/>
        <v>118.55537559169905</v>
      </c>
      <c r="I46" s="1">
        <f>I47+I48+I49</f>
        <v>768453</v>
      </c>
      <c r="J46" s="1">
        <f>I46-B46</f>
        <v>-49141</v>
      </c>
      <c r="K46" s="3">
        <f t="shared" si="6"/>
        <v>93.98955961027112</v>
      </c>
      <c r="L46" s="1">
        <f t="shared" si="4"/>
        <v>82821.5</v>
      </c>
      <c r="M46" s="3">
        <f t="shared" si="7"/>
        <v>112.07959377595691</v>
      </c>
      <c r="N46" s="1">
        <f>N47+N48+N49</f>
        <v>720713</v>
      </c>
      <c r="O46" s="1">
        <f t="shared" si="8"/>
        <v>-96881</v>
      </c>
      <c r="P46" s="3">
        <f t="shared" si="9"/>
        <v>88.15047566396035</v>
      </c>
      <c r="Q46" s="1">
        <f t="shared" si="13"/>
        <v>35081.5</v>
      </c>
      <c r="R46" s="3">
        <f t="shared" si="15"/>
        <v>105.11666981461616</v>
      </c>
    </row>
    <row r="47" spans="1:18" ht="36">
      <c r="A47" s="16" t="s">
        <v>29</v>
      </c>
      <c r="B47" s="32">
        <v>497594</v>
      </c>
      <c r="C47" s="2">
        <v>365631.5</v>
      </c>
      <c r="D47" s="2">
        <v>312853</v>
      </c>
      <c r="E47" s="2">
        <f>D47-B47</f>
        <v>-184741</v>
      </c>
      <c r="F47" s="4">
        <f t="shared" si="1"/>
        <v>62.87314557651419</v>
      </c>
      <c r="G47" s="2">
        <f t="shared" si="12"/>
        <v>-52778.5</v>
      </c>
      <c r="H47" s="4">
        <f t="shared" si="5"/>
        <v>85.56511132109789</v>
      </c>
      <c r="I47" s="2">
        <v>268453</v>
      </c>
      <c r="J47" s="2">
        <f>I45-B47</f>
        <v>5806443.2</v>
      </c>
      <c r="K47" s="4">
        <f t="shared" si="6"/>
        <v>53.95020840283444</v>
      </c>
      <c r="L47" s="2">
        <f t="shared" si="4"/>
        <v>-97178.5</v>
      </c>
      <c r="M47" s="4">
        <f t="shared" si="7"/>
        <v>73.42173745971012</v>
      </c>
      <c r="N47" s="5">
        <v>220713</v>
      </c>
      <c r="O47" s="2">
        <f t="shared" si="8"/>
        <v>-276881</v>
      </c>
      <c r="P47" s="4">
        <f t="shared" si="9"/>
        <v>44.3560412705941</v>
      </c>
      <c r="Q47" s="2">
        <f t="shared" si="13"/>
        <v>-144918.5</v>
      </c>
      <c r="R47" s="4">
        <f t="shared" si="15"/>
        <v>60.36487556460535</v>
      </c>
    </row>
    <row r="48" spans="1:18" ht="48">
      <c r="A48" s="16" t="s">
        <v>30</v>
      </c>
      <c r="B48" s="32">
        <v>120000</v>
      </c>
      <c r="C48" s="2">
        <v>120000</v>
      </c>
      <c r="D48" s="2">
        <v>200000</v>
      </c>
      <c r="E48" s="2">
        <f aca="true" t="shared" si="17" ref="E48:E59">D48-B48</f>
        <v>80000</v>
      </c>
      <c r="F48" s="4">
        <f t="shared" si="1"/>
        <v>166.66666666666669</v>
      </c>
      <c r="G48" s="2">
        <f t="shared" si="12"/>
        <v>80000</v>
      </c>
      <c r="H48" s="4">
        <f t="shared" si="5"/>
        <v>166.66666666666669</v>
      </c>
      <c r="I48" s="2">
        <v>200000</v>
      </c>
      <c r="J48" s="2">
        <f>I48-B48</f>
        <v>80000</v>
      </c>
      <c r="K48" s="4">
        <f t="shared" si="6"/>
        <v>166.66666666666669</v>
      </c>
      <c r="L48" s="2">
        <f t="shared" si="4"/>
        <v>80000</v>
      </c>
      <c r="M48" s="4">
        <f t="shared" si="7"/>
        <v>166.66666666666669</v>
      </c>
      <c r="N48" s="5">
        <v>200000</v>
      </c>
      <c r="O48" s="2">
        <f t="shared" si="8"/>
        <v>80000</v>
      </c>
      <c r="P48" s="4">
        <f t="shared" si="9"/>
        <v>166.66666666666669</v>
      </c>
      <c r="Q48" s="2">
        <f t="shared" si="13"/>
        <v>80000</v>
      </c>
      <c r="R48" s="4">
        <f t="shared" si="15"/>
        <v>166.66666666666669</v>
      </c>
    </row>
    <row r="49" spans="1:18" ht="60">
      <c r="A49" s="16" t="s">
        <v>31</v>
      </c>
      <c r="B49" s="32">
        <v>200000</v>
      </c>
      <c r="C49" s="2">
        <v>200000</v>
      </c>
      <c r="D49" s="2">
        <v>300000</v>
      </c>
      <c r="E49" s="2">
        <f t="shared" si="17"/>
        <v>100000</v>
      </c>
      <c r="F49" s="4">
        <f t="shared" si="1"/>
        <v>150</v>
      </c>
      <c r="G49" s="2">
        <f t="shared" si="12"/>
        <v>100000</v>
      </c>
      <c r="H49" s="4">
        <f t="shared" si="5"/>
        <v>150</v>
      </c>
      <c r="I49" s="2">
        <v>300000</v>
      </c>
      <c r="J49" s="2">
        <f>I49-B49</f>
        <v>100000</v>
      </c>
      <c r="K49" s="4">
        <f t="shared" si="6"/>
        <v>150</v>
      </c>
      <c r="L49" s="2">
        <f t="shared" si="4"/>
        <v>100000</v>
      </c>
      <c r="M49" s="4">
        <f t="shared" si="7"/>
        <v>150</v>
      </c>
      <c r="N49" s="5">
        <v>300000</v>
      </c>
      <c r="O49" s="2">
        <f t="shared" si="8"/>
        <v>100000</v>
      </c>
      <c r="P49" s="4">
        <f t="shared" si="9"/>
        <v>150</v>
      </c>
      <c r="Q49" s="2">
        <f t="shared" si="13"/>
        <v>100000</v>
      </c>
      <c r="R49" s="4">
        <f t="shared" si="15"/>
        <v>150</v>
      </c>
    </row>
    <row r="50" spans="1:18" ht="48">
      <c r="A50" s="15" t="s">
        <v>32</v>
      </c>
      <c r="B50" s="1">
        <f>B51+B52</f>
        <v>7955261.3</v>
      </c>
      <c r="C50" s="1">
        <f>C51+C52</f>
        <v>8985316</v>
      </c>
      <c r="D50" s="1">
        <f>D51+D52</f>
        <v>9866500</v>
      </c>
      <c r="E50" s="1">
        <f t="shared" si="17"/>
        <v>1911238.7000000002</v>
      </c>
      <c r="F50" s="3">
        <f t="shared" si="1"/>
        <v>124.0248387567106</v>
      </c>
      <c r="G50" s="1">
        <f t="shared" si="12"/>
        <v>881184</v>
      </c>
      <c r="H50" s="3">
        <f t="shared" si="5"/>
        <v>109.80693389080585</v>
      </c>
      <c r="I50" s="1">
        <f>I51+I52</f>
        <v>9144100</v>
      </c>
      <c r="J50" s="1">
        <f>I50-B50</f>
        <v>1188838.7000000002</v>
      </c>
      <c r="K50" s="3">
        <f t="shared" si="6"/>
        <v>114.94405595451653</v>
      </c>
      <c r="L50" s="1">
        <f t="shared" si="4"/>
        <v>158784</v>
      </c>
      <c r="M50" s="3">
        <f t="shared" si="7"/>
        <v>101.76714986985434</v>
      </c>
      <c r="N50" s="1">
        <f>N51+N52</f>
        <v>9144100</v>
      </c>
      <c r="O50" s="1">
        <f t="shared" si="8"/>
        <v>1188838.7000000002</v>
      </c>
      <c r="P50" s="3">
        <f t="shared" si="9"/>
        <v>114.94405595451653</v>
      </c>
      <c r="Q50" s="1">
        <f t="shared" si="13"/>
        <v>158784</v>
      </c>
      <c r="R50" s="3">
        <f t="shared" si="15"/>
        <v>101.76714986985434</v>
      </c>
    </row>
    <row r="51" spans="1:18" ht="24">
      <c r="A51" s="16" t="s">
        <v>33</v>
      </c>
      <c r="B51" s="32">
        <v>7955261.3</v>
      </c>
      <c r="C51" s="2">
        <v>8782606</v>
      </c>
      <c r="D51" s="2">
        <v>8866500</v>
      </c>
      <c r="E51" s="2">
        <f t="shared" si="17"/>
        <v>911238.7000000002</v>
      </c>
      <c r="F51" s="4">
        <f t="shared" si="1"/>
        <v>111.45454141148072</v>
      </c>
      <c r="G51" s="2">
        <f t="shared" si="12"/>
        <v>83894</v>
      </c>
      <c r="H51" s="4">
        <f t="shared" si="5"/>
        <v>100.95522900606039</v>
      </c>
      <c r="I51" s="2">
        <v>8644100</v>
      </c>
      <c r="J51" s="2">
        <f>I51-B51</f>
        <v>688838.7000000002</v>
      </c>
      <c r="K51" s="4">
        <f t="shared" si="6"/>
        <v>108.65890728190159</v>
      </c>
      <c r="L51" s="2">
        <f t="shared" si="4"/>
        <v>-138506</v>
      </c>
      <c r="M51" s="4">
        <f t="shared" si="7"/>
        <v>98.42295100110377</v>
      </c>
      <c r="N51" s="5">
        <v>8644100</v>
      </c>
      <c r="O51" s="2">
        <f t="shared" si="8"/>
        <v>688838.7000000002</v>
      </c>
      <c r="P51" s="4">
        <f t="shared" si="9"/>
        <v>108.65890728190159</v>
      </c>
      <c r="Q51" s="2">
        <f t="shared" si="13"/>
        <v>-138506</v>
      </c>
      <c r="R51" s="4">
        <f t="shared" si="15"/>
        <v>98.42295100110377</v>
      </c>
    </row>
    <row r="52" spans="1:18" ht="36">
      <c r="A52" s="19" t="s">
        <v>52</v>
      </c>
      <c r="B52" s="32"/>
      <c r="C52" s="32">
        <v>202710</v>
      </c>
      <c r="D52" s="2">
        <v>1000000</v>
      </c>
      <c r="E52" s="2">
        <f t="shared" si="17"/>
        <v>1000000</v>
      </c>
      <c r="F52" s="3"/>
      <c r="G52" s="2">
        <f t="shared" si="12"/>
        <v>797290</v>
      </c>
      <c r="H52" s="4" t="s">
        <v>76</v>
      </c>
      <c r="I52" s="2">
        <v>500000</v>
      </c>
      <c r="J52" s="2">
        <f>I52-B52</f>
        <v>500000</v>
      </c>
      <c r="K52" s="4"/>
      <c r="L52" s="2">
        <f t="shared" si="4"/>
        <v>297290</v>
      </c>
      <c r="M52" s="4" t="s">
        <v>77</v>
      </c>
      <c r="N52" s="5">
        <v>500000</v>
      </c>
      <c r="O52" s="2">
        <f t="shared" si="8"/>
        <v>500000</v>
      </c>
      <c r="P52" s="4"/>
      <c r="Q52" s="2">
        <f t="shared" si="13"/>
        <v>297290</v>
      </c>
      <c r="R52" s="4" t="s">
        <v>77</v>
      </c>
    </row>
    <row r="53" spans="1:18" ht="36">
      <c r="A53" s="18" t="s">
        <v>44</v>
      </c>
      <c r="B53" s="1">
        <f>B54+B55</f>
        <v>889939.64</v>
      </c>
      <c r="C53" s="1">
        <f>C54+C55</f>
        <v>2991520.91</v>
      </c>
      <c r="D53" s="1">
        <f>D54+D55</f>
        <v>2628000</v>
      </c>
      <c r="E53" s="1">
        <f t="shared" si="17"/>
        <v>1738060.3599999999</v>
      </c>
      <c r="F53" s="3">
        <f t="shared" si="1"/>
        <v>295.3009262515826</v>
      </c>
      <c r="G53" s="1">
        <f t="shared" si="12"/>
        <v>-363520.91000000015</v>
      </c>
      <c r="H53" s="3">
        <f t="shared" si="5"/>
        <v>87.8482911891129</v>
      </c>
      <c r="I53" s="1">
        <f>I54+I55</f>
        <v>1528000</v>
      </c>
      <c r="J53" s="1">
        <f t="shared" si="3"/>
        <v>638060.36</v>
      </c>
      <c r="K53" s="3">
        <f t="shared" si="6"/>
        <v>171.69703779011348</v>
      </c>
      <c r="L53" s="1">
        <f t="shared" si="4"/>
        <v>-1463520.9100000001</v>
      </c>
      <c r="M53" s="3">
        <f t="shared" si="7"/>
        <v>51.07769746459836</v>
      </c>
      <c r="N53" s="1">
        <f>N54+N55</f>
        <v>1528000</v>
      </c>
      <c r="O53" s="1">
        <f t="shared" si="8"/>
        <v>638060.36</v>
      </c>
      <c r="P53" s="3">
        <f t="shared" si="9"/>
        <v>171.69703779011348</v>
      </c>
      <c r="Q53" s="1">
        <f t="shared" si="13"/>
        <v>-1463520.9100000001</v>
      </c>
      <c r="R53" s="3">
        <f t="shared" si="15"/>
        <v>51.07769746459836</v>
      </c>
    </row>
    <row r="54" spans="1:18" ht="24">
      <c r="A54" s="19" t="s">
        <v>45</v>
      </c>
      <c r="B54" s="32">
        <v>109330</v>
      </c>
      <c r="C54" s="2">
        <v>2163520.91</v>
      </c>
      <c r="D54" s="2">
        <v>1800000</v>
      </c>
      <c r="E54" s="2">
        <f t="shared" si="17"/>
        <v>1690670</v>
      </c>
      <c r="F54" s="4">
        <f t="shared" si="1"/>
        <v>1646.3916582822649</v>
      </c>
      <c r="G54" s="2">
        <f t="shared" si="12"/>
        <v>-363520.91000000015</v>
      </c>
      <c r="H54" s="4">
        <f t="shared" si="5"/>
        <v>83.19771681799922</v>
      </c>
      <c r="I54" s="2">
        <v>700000</v>
      </c>
      <c r="J54" s="2">
        <f t="shared" si="3"/>
        <v>590670</v>
      </c>
      <c r="K54" s="4" t="s">
        <v>75</v>
      </c>
      <c r="L54" s="2">
        <f t="shared" si="4"/>
        <v>-1463520.9100000001</v>
      </c>
      <c r="M54" s="4">
        <f t="shared" si="7"/>
        <v>32.35466765144414</v>
      </c>
      <c r="N54" s="5">
        <v>700000</v>
      </c>
      <c r="O54" s="2">
        <f t="shared" si="8"/>
        <v>590670</v>
      </c>
      <c r="P54" s="4">
        <f t="shared" si="9"/>
        <v>640.2634226653252</v>
      </c>
      <c r="Q54" s="2">
        <f t="shared" si="13"/>
        <v>-1463520.9100000001</v>
      </c>
      <c r="R54" s="4">
        <f t="shared" si="15"/>
        <v>32.35466765144414</v>
      </c>
    </row>
    <row r="55" spans="1:18" ht="24">
      <c r="A55" s="19" t="s">
        <v>46</v>
      </c>
      <c r="B55" s="32">
        <v>780609.64</v>
      </c>
      <c r="C55" s="2">
        <v>828000</v>
      </c>
      <c r="D55" s="2">
        <v>828000</v>
      </c>
      <c r="E55" s="2">
        <f t="shared" si="17"/>
        <v>47390.359999999986</v>
      </c>
      <c r="F55" s="4">
        <f t="shared" si="1"/>
        <v>106.07094219333494</v>
      </c>
      <c r="G55" s="2">
        <f t="shared" si="12"/>
        <v>0</v>
      </c>
      <c r="H55" s="4">
        <f t="shared" si="5"/>
        <v>100</v>
      </c>
      <c r="I55" s="2">
        <v>828000</v>
      </c>
      <c r="J55" s="2">
        <f t="shared" si="3"/>
        <v>47390.359999999986</v>
      </c>
      <c r="K55" s="4">
        <f t="shared" si="6"/>
        <v>106.07094219333494</v>
      </c>
      <c r="L55" s="2">
        <f t="shared" si="4"/>
        <v>0</v>
      </c>
      <c r="M55" s="4">
        <f t="shared" si="7"/>
        <v>100</v>
      </c>
      <c r="N55" s="5">
        <v>828000</v>
      </c>
      <c r="O55" s="2">
        <f t="shared" si="8"/>
        <v>47390.359999999986</v>
      </c>
      <c r="P55" s="4">
        <f t="shared" si="9"/>
        <v>106.07094219333494</v>
      </c>
      <c r="Q55" s="2">
        <f t="shared" si="13"/>
        <v>0</v>
      </c>
      <c r="R55" s="4">
        <f t="shared" si="15"/>
        <v>100</v>
      </c>
    </row>
    <row r="56" spans="1:18" ht="48.75">
      <c r="A56" s="24" t="s">
        <v>68</v>
      </c>
      <c r="B56" s="32"/>
      <c r="C56" s="1">
        <f>C57</f>
        <v>772169.88</v>
      </c>
      <c r="D56" s="2"/>
      <c r="E56" s="1">
        <f t="shared" si="17"/>
        <v>0</v>
      </c>
      <c r="F56" s="3"/>
      <c r="G56" s="1">
        <f>D56-C56</f>
        <v>-772169.88</v>
      </c>
      <c r="H56" s="3">
        <f t="shared" si="5"/>
        <v>0</v>
      </c>
      <c r="I56" s="1">
        <f>I57+I58</f>
        <v>1929933</v>
      </c>
      <c r="J56" s="1">
        <f>I56-B56</f>
        <v>1929933</v>
      </c>
      <c r="K56" s="4"/>
      <c r="L56" s="2"/>
      <c r="M56" s="4"/>
      <c r="N56" s="5"/>
      <c r="O56" s="2"/>
      <c r="P56" s="4"/>
      <c r="Q56" s="2"/>
      <c r="R56" s="4"/>
    </row>
    <row r="57" spans="1:18" ht="36.75">
      <c r="A57" s="25" t="s">
        <v>69</v>
      </c>
      <c r="B57" s="32"/>
      <c r="C57" s="2">
        <v>772169.88</v>
      </c>
      <c r="D57" s="2"/>
      <c r="E57" s="1">
        <f>D57-B57</f>
        <v>0</v>
      </c>
      <c r="F57" s="3"/>
      <c r="G57" s="1">
        <f>D57-C57</f>
        <v>-772169.88</v>
      </c>
      <c r="H57" s="4">
        <f t="shared" si="5"/>
        <v>0</v>
      </c>
      <c r="I57" s="1">
        <f>I58+I59</f>
        <v>1286622</v>
      </c>
      <c r="J57" s="1">
        <f>I57-B57</f>
        <v>1286622</v>
      </c>
      <c r="K57" s="4"/>
      <c r="L57" s="2"/>
      <c r="M57" s="4"/>
      <c r="N57" s="5"/>
      <c r="O57" s="2"/>
      <c r="P57" s="4"/>
      <c r="Q57" s="2"/>
      <c r="R57" s="4"/>
    </row>
    <row r="58" spans="1:18" ht="72">
      <c r="A58" s="26" t="s">
        <v>49</v>
      </c>
      <c r="B58" s="1"/>
      <c r="C58" s="8">
        <f>C59</f>
        <v>0</v>
      </c>
      <c r="D58" s="8">
        <f>D59</f>
        <v>228946.88</v>
      </c>
      <c r="E58" s="1">
        <f t="shared" si="17"/>
        <v>228946.88</v>
      </c>
      <c r="F58" s="3"/>
      <c r="G58" s="1">
        <f t="shared" si="12"/>
        <v>228946.88</v>
      </c>
      <c r="H58" s="4"/>
      <c r="I58" s="8">
        <f>I59</f>
        <v>643311</v>
      </c>
      <c r="J58" s="1">
        <f t="shared" si="3"/>
        <v>643311</v>
      </c>
      <c r="K58" s="4"/>
      <c r="L58" s="1">
        <f t="shared" si="4"/>
        <v>643311</v>
      </c>
      <c r="M58" s="3" t="s">
        <v>59</v>
      </c>
      <c r="N58" s="8">
        <f>N59</f>
        <v>0</v>
      </c>
      <c r="O58" s="1">
        <f t="shared" si="8"/>
        <v>0</v>
      </c>
      <c r="P58" s="4"/>
      <c r="Q58" s="1">
        <f t="shared" si="13"/>
        <v>0</v>
      </c>
      <c r="R58" s="3"/>
    </row>
    <row r="59" spans="1:18" ht="48">
      <c r="A59" s="27" t="s">
        <v>50</v>
      </c>
      <c r="B59" s="1"/>
      <c r="C59" s="39"/>
      <c r="D59" s="2">
        <v>228946.88</v>
      </c>
      <c r="E59" s="2">
        <f t="shared" si="17"/>
        <v>228946.88</v>
      </c>
      <c r="F59" s="3"/>
      <c r="G59" s="2">
        <f t="shared" si="12"/>
        <v>228946.88</v>
      </c>
      <c r="H59" s="4"/>
      <c r="I59" s="2">
        <v>643311</v>
      </c>
      <c r="J59" s="2">
        <f t="shared" si="3"/>
        <v>643311</v>
      </c>
      <c r="K59" s="4"/>
      <c r="L59" s="2">
        <f t="shared" si="4"/>
        <v>643311</v>
      </c>
      <c r="M59" s="4" t="s">
        <v>59</v>
      </c>
      <c r="N59" s="2"/>
      <c r="O59" s="2">
        <f t="shared" si="8"/>
        <v>0</v>
      </c>
      <c r="P59" s="4"/>
      <c r="Q59" s="2">
        <f t="shared" si="13"/>
        <v>0</v>
      </c>
      <c r="R59" s="4"/>
    </row>
    <row r="60" spans="1:18" ht="15">
      <c r="A60" s="28" t="s">
        <v>4</v>
      </c>
      <c r="B60" s="1">
        <f>B53+B50+B46+B43+B37+B35+B33+B30+B24+B22+B20+B18+B8</f>
        <v>539112930.8</v>
      </c>
      <c r="C60" s="1">
        <f>C58+C53+C50+C46+C43+C37+C35+C33+C30+C24+C22+C20+C18+C8+C56</f>
        <v>553996651.21</v>
      </c>
      <c r="D60" s="1">
        <f>D58+D53+D50+D46+D43+D37+D35+D33+D30+D24+D22+D20+D18+D8</f>
        <v>542374512.8199999</v>
      </c>
      <c r="E60" s="1">
        <f>D60-B60</f>
        <v>3261582.019999981</v>
      </c>
      <c r="F60" s="3">
        <f t="shared" si="1"/>
        <v>100.604990500814</v>
      </c>
      <c r="G60" s="1">
        <f t="shared" si="12"/>
        <v>-11622138.390000105</v>
      </c>
      <c r="H60" s="3">
        <f t="shared" si="5"/>
        <v>97.90212840373388</v>
      </c>
      <c r="I60" s="1">
        <f>I58+I53+I50+I46+I43+I37+I35+I33+I30+I24+I22+I20+I18+I8</f>
        <v>498949477.41</v>
      </c>
      <c r="J60" s="1">
        <f t="shared" si="3"/>
        <v>-40163453.389999926</v>
      </c>
      <c r="K60" s="3">
        <f t="shared" si="6"/>
        <v>92.55008531692968</v>
      </c>
      <c r="L60" s="1">
        <f t="shared" si="4"/>
        <v>-55047173.80000001</v>
      </c>
      <c r="M60" s="3">
        <f t="shared" si="7"/>
        <v>90.06362697684726</v>
      </c>
      <c r="N60" s="1">
        <f>N58+N53+N50+N46+N43+N37+N35+N33+N30+N24+N22+N20+N18+N8</f>
        <v>494863909.41</v>
      </c>
      <c r="O60" s="1">
        <f t="shared" si="8"/>
        <v>-44249021.389999926</v>
      </c>
      <c r="P60" s="3">
        <f t="shared" si="9"/>
        <v>91.7922537446212</v>
      </c>
      <c r="Q60" s="1">
        <f t="shared" si="13"/>
        <v>-59132741.80000001</v>
      </c>
      <c r="R60" s="3">
        <f t="shared" si="15"/>
        <v>89.32615537100332</v>
      </c>
    </row>
  </sheetData>
  <sheetProtection/>
  <mergeCells count="16">
    <mergeCell ref="J6:K6"/>
    <mergeCell ref="L6:M6"/>
    <mergeCell ref="N5:N7"/>
    <mergeCell ref="O5:R5"/>
    <mergeCell ref="O6:P6"/>
    <mergeCell ref="Q6:R6"/>
    <mergeCell ref="A2:L2"/>
    <mergeCell ref="A5:A7"/>
    <mergeCell ref="B5:B7"/>
    <mergeCell ref="C5:C7"/>
    <mergeCell ref="D5:D7"/>
    <mergeCell ref="E5:H5"/>
    <mergeCell ref="E6:F6"/>
    <mergeCell ref="G6:H6"/>
    <mergeCell ref="I5:I7"/>
    <mergeCell ref="J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k51n2</cp:lastModifiedBy>
  <cp:lastPrinted>2019-11-21T07:40:32Z</cp:lastPrinted>
  <dcterms:created xsi:type="dcterms:W3CDTF">2017-11-20T07:55:38Z</dcterms:created>
  <dcterms:modified xsi:type="dcterms:W3CDTF">2019-11-21T08:46:35Z</dcterms:modified>
  <cp:category/>
  <cp:version/>
  <cp:contentType/>
  <cp:contentStatus/>
</cp:coreProperties>
</file>