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3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<sst xmlns="http://schemas.openxmlformats.org/spreadsheetml/2006/main" count="104" uniqueCount="80">
  <si>
    <t>Наименование</t>
  </si>
  <si>
    <t>Отклонение</t>
  </si>
  <si>
    <t xml:space="preserve">сумма, руб.     </t>
  </si>
  <si>
    <t>%/ раз</t>
  </si>
  <si>
    <t>ВСЕГО РАСХОДОВ</t>
  </si>
  <si>
    <t xml:space="preserve">    Муниципальная программа "Развитие образования Фурмановского муниципального района"</t>
  </si>
  <si>
    <t xml:space="preserve">      Подпрограмма "Дошкольное образование"</t>
  </si>
  <si>
    <t xml:space="preserve">      Подпрограмма "Общее образование"</t>
  </si>
  <si>
    <t xml:space="preserve">      Подпрограмма "Дополнительное образование"</t>
  </si>
  <si>
    <t xml:space="preserve">      Подпрограмма "Предоставление мер социальной поддержки"</t>
  </si>
  <si>
    <t xml:space="preserve">      Подпрограмма "Реализация муниципальным учреждением отделом образования полномочий органов местного самоуправления в сфере образования"</t>
  </si>
  <si>
    <t xml:space="preserve">      Подпрограмма "Организация отдыха и занятости детей в каникулярное время"</t>
  </si>
  <si>
    <t xml:space="preserve">      Подпрограмма "Создание безопасных условий обучения"</t>
  </si>
  <si>
    <t xml:space="preserve">      Подпрограмма "Поддержка и сопровождение одаренных детей и творческих педагогов"</t>
  </si>
  <si>
    <t xml:space="preserve">    Муниципальная программа "Развитие культуры Фурмановского муниципального района"</t>
  </si>
  <si>
    <t xml:space="preserve">      Подпрограмма "Организация культурного досуга, библиотечного обслуживания и музейного дела"</t>
  </si>
  <si>
    <t xml:space="preserve">    Муниципальная программа "Совершенствование местного самоуправления Фурмановского муниципального района"</t>
  </si>
  <si>
    <t xml:space="preserve">      Подпрограмма "Обеспечение деятельности администрации Фурмановского муниципального района, ее структурных подразделений и органов"</t>
  </si>
  <si>
    <t xml:space="preserve">      Подпрограмма "Открытая информационная политика"</t>
  </si>
  <si>
    <t xml:space="preserve">      Подпрограмма "Организация и проведение мероприятий, связанных с государственными и муниципальными праздниками, юбилейными и памятными датами"</t>
  </si>
  <si>
    <t xml:space="preserve">      Подпрограмма "Кадры администрации Фурмановского муниципального района"</t>
  </si>
  <si>
    <t xml:space="preserve">      Подпрограмма "Улучшение условий и охрана труда в администрации Фурмановского муниципального района и ее структурных подразделениях"</t>
  </si>
  <si>
    <t xml:space="preserve">    Муниципальная программа "Безопасный район"</t>
  </si>
  <si>
    <t xml:space="preserve">      Подпрограмма "Осуществление мероприятий по участию в предупреждении и ликвидации последствий чрезвычайных ситуаций, в том числе по обеспечению безопасности людей на водных объектах, охране их жизни и здоровья"</t>
  </si>
  <si>
    <t xml:space="preserve">      Подпрограмма "Обеспечение жильем молодых семей"</t>
  </si>
  <si>
    <t xml:space="preserve">      Подпрограмма "Государственная и муниципальная поддержка граждан в сфере ипотечного жилищного кредитования"</t>
  </si>
  <si>
    <t xml:space="preserve">    Муниципальная программа "Развитие транспортной системы Фурмановского муниципального района"</t>
  </si>
  <si>
    <t xml:space="preserve">    Муниципальная программа "Развитие гражданского общества на территории Фурмановского муниципального района"</t>
  </si>
  <si>
    <t xml:space="preserve">      Подпрограмма "Квалифицированные кадры Фурмановского муниципального района"</t>
  </si>
  <si>
    <t xml:space="preserve">      Подпрограмма "Создание системы адаптации и реабилитации инвалидов на территории Фурмановского муниципального района"</t>
  </si>
  <si>
    <t xml:space="preserve">      Подпрограмма "Поддержка социально ориентированных некоммерческих организаций, осуществляющих деятельность на территории Фурмановского муниципального района"</t>
  </si>
  <si>
    <t xml:space="preserve">    Муниципальная программа "Управление муниципальными финансами Фурмановского муниципального района"</t>
  </si>
  <si>
    <t xml:space="preserve">      Подпрограмма "Организация бюджетного процесса"</t>
  </si>
  <si>
    <t xml:space="preserve">    Муниципальная программа "Организация предоставления государственных и муниципальных услуг на базе МКУ "МФЦ"</t>
  </si>
  <si>
    <t xml:space="preserve">      Подпрограмма "Повышение качества и доступности предоставления государственных и муниципальных услуг на базе МКУ "МФЦ"</t>
  </si>
  <si>
    <t xml:space="preserve">    Муниципальная программа "Забота и поддержка"</t>
  </si>
  <si>
    <t xml:space="preserve">      Подпрограмма "Субсидирование для предоставления коммунальных услуг"</t>
  </si>
  <si>
    <t xml:space="preserve">    Муниципальная программы "Земельные отношения Фурмановского муниципального района"</t>
  </si>
  <si>
    <t xml:space="preserve">      Подпрограмма "Управление и распоряжение земельными ресурсами на территории Фурмановского муниципального района"</t>
  </si>
  <si>
    <t xml:space="preserve">    Муниципальная программы "Управление муниципальным имуществом Фурмановского муниципального района"</t>
  </si>
  <si>
    <t xml:space="preserve">      Подпрограмма "Управление муниципальным имуществом"</t>
  </si>
  <si>
    <t xml:space="preserve">      Подпрограмма "Ремонт автомобильных дорог"</t>
  </si>
  <si>
    <t xml:space="preserve">      Подпрограмма "Организация функционирования автомобильных дорог общего пользования"</t>
  </si>
  <si>
    <t xml:space="preserve">    Муниципальная программы "Благоустройство Фурмановского муниципального района"</t>
  </si>
  <si>
    <t xml:space="preserve">      Подпрограмма "Благоустройство территорий общего пользования"</t>
  </si>
  <si>
    <t xml:space="preserve">      Подпрограмма "Содержание и благоустройство кладбищ"</t>
  </si>
  <si>
    <t xml:space="preserve">       Подпрограмма «Комплексные кадастровые работы на территории Фурмановского муниципального района»</t>
  </si>
  <si>
    <t>Подпрограмма "Стимулирование развития жилищного строительства"</t>
  </si>
  <si>
    <t>Муниципальная программа «Развитие сельского хозяйства и регулирования рынков сельскохозяйственной продукции, сырья и продовольствия  Фурмановского муниципального района на 2014-2020 годы»</t>
  </si>
  <si>
    <t>Подпрограмма "Устойчивое развитие сельских территорий Фурмановского муниципального района на 2014-2020 годы"</t>
  </si>
  <si>
    <t>План на 2021 год, руб (проект)</t>
  </si>
  <si>
    <t xml:space="preserve">      Подпрограмма "Обеспечение финансирования непредвиденных расходов районного бюджета"</t>
  </si>
  <si>
    <t xml:space="preserve">    Муниципальная программа "Обеспечение доступным и комфортным жильем населения Фурмановского муниципального района"</t>
  </si>
  <si>
    <t>Подпрограмма "Развитие газификации Фурмановского муниципального района"</t>
  </si>
  <si>
    <t>Подпрограмма "Приобретение жилья для детей-сирот и детей,оставшихся без попечения родителей"</t>
  </si>
  <si>
    <t>2,2раз</t>
  </si>
  <si>
    <t>3,0раз</t>
  </si>
  <si>
    <t>3,1раз</t>
  </si>
  <si>
    <t>2,8раз</t>
  </si>
  <si>
    <t>2,1раз</t>
  </si>
  <si>
    <t>План на 2022 год, руб (проект)</t>
  </si>
  <si>
    <t>Подпрограмма "Освоение этапов спортивной подготовки"</t>
  </si>
  <si>
    <t>Муниципальная программа «Развитие физической культуры и спорта на территории Фурмановского муниципального района»</t>
  </si>
  <si>
    <t>Подпрограмма «Организация и проведение спортивно-культурных мероприятий, профилактика наркомании»</t>
  </si>
  <si>
    <t>2,4раз</t>
  </si>
  <si>
    <t>36,9раз</t>
  </si>
  <si>
    <t>15,0раз</t>
  </si>
  <si>
    <t>7,3раз</t>
  </si>
  <si>
    <t>14,3раз</t>
  </si>
  <si>
    <t>6,4раз</t>
  </si>
  <si>
    <t>4,9раз</t>
  </si>
  <si>
    <t>2,5раз</t>
  </si>
  <si>
    <r>
      <t xml:space="preserve">Расходы бюджета </t>
    </r>
    <r>
      <rPr>
        <b/>
        <sz val="11"/>
        <color indexed="8"/>
        <rFont val="Times New Roman"/>
        <family val="1"/>
      </rPr>
      <t xml:space="preserve">Фурмановского муниципального района </t>
    </r>
    <r>
      <rPr>
        <b/>
        <sz val="11"/>
        <color indexed="8"/>
        <rFont val="Times New Roman"/>
        <family val="1"/>
      </rPr>
      <t>по муниципальным программам на 2021 год и на плановый период 2022 и 2023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</si>
  <si>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Исполнено (отчет) за       2019 год, руб.</t>
  </si>
  <si>
    <t>Ожидаемое исполнение (оценка) за 2020 год, руб.</t>
  </si>
  <si>
    <t>План на 2023 год, руб (проект)</t>
  </si>
  <si>
    <t>к ожидаемому исполнению за 2020 год</t>
  </si>
  <si>
    <t>к отчету за 2019 год</t>
  </si>
  <si>
    <t xml:space="preserve">      Подпрограмма "Ремонт автомобильных дорог "</t>
  </si>
  <si>
    <t>Подпрограмма «Развитие цифровизации образовательного процесса»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</si>
</sst>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_-* #,##0.000_р_._-;\-* #,##0.0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" fontId="48" fillId="0" borderId="14" xfId="0" applyNumberFormat="1" applyFont="1" applyBorder="1" applyAlignment="1">
      <alignment horizontal="center" vertical="top" wrapText="1"/>
    </xf>
    <xf numFmtId="4" fontId="49" fillId="0" borderId="14" xfId="0" applyNumberFormat="1" applyFont="1" applyBorder="1" applyAlignment="1">
      <alignment horizontal="center" vertical="top" wrapText="1"/>
    </xf>
    <xf numFmtId="171" fontId="48" fillId="0" borderId="14" xfId="0" applyNumberFormat="1" applyFont="1" applyBorder="1" applyAlignment="1">
      <alignment horizontal="center" vertical="top" wrapText="1"/>
    </xf>
    <xf numFmtId="171" fontId="49" fillId="0" borderId="14" xfId="0" applyNumberFormat="1" applyFont="1" applyBorder="1" applyAlignment="1">
      <alignment horizontal="center" vertical="top" wrapText="1"/>
    </xf>
    <xf numFmtId="4" fontId="49" fillId="0" borderId="14" xfId="0" applyNumberFormat="1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 wrapText="1"/>
    </xf>
    <xf numFmtId="43" fontId="48" fillId="0" borderId="14" xfId="0" applyNumberFormat="1" applyFont="1" applyBorder="1" applyAlignment="1">
      <alignment horizontal="center" vertical="top" wrapText="1"/>
    </xf>
    <xf numFmtId="43" fontId="49" fillId="0" borderId="14" xfId="93" applyNumberFormat="1" applyFont="1" applyBorder="1" applyAlignment="1">
      <alignment horizontal="center" vertical="top"/>
    </xf>
    <xf numFmtId="0" fontId="48" fillId="0" borderId="15" xfId="57" applyNumberFormat="1" applyFont="1" applyBorder="1" applyProtection="1">
      <alignment vertical="top" wrapText="1"/>
      <protection/>
    </xf>
    <xf numFmtId="0" fontId="49" fillId="35" borderId="15" xfId="57" applyNumberFormat="1" applyFont="1" applyFill="1" applyBorder="1" applyProtection="1">
      <alignment vertical="top" wrapText="1"/>
      <protection/>
    </xf>
    <xf numFmtId="0" fontId="5" fillId="35" borderId="16" xfId="0" applyFont="1" applyFill="1" applyBorder="1" applyAlignment="1">
      <alignment horizontal="justify" vertical="top" wrapText="1"/>
    </xf>
    <xf numFmtId="0" fontId="48" fillId="0" borderId="15" xfId="64" applyNumberFormat="1" applyFont="1" applyBorder="1" applyProtection="1">
      <alignment vertical="top" wrapText="1"/>
      <protection/>
    </xf>
    <xf numFmtId="0" fontId="49" fillId="0" borderId="15" xfId="64" applyNumberFormat="1" applyFont="1" applyBorder="1" applyProtection="1">
      <alignment vertical="top" wrapText="1"/>
      <protection/>
    </xf>
    <xf numFmtId="0" fontId="49" fillId="0" borderId="15" xfId="57" applyNumberFormat="1" applyFont="1" applyBorder="1" applyProtection="1">
      <alignment vertical="top" wrapText="1"/>
      <protection/>
    </xf>
    <xf numFmtId="0" fontId="49" fillId="0" borderId="16" xfId="0" applyFont="1" applyBorder="1" applyAlignment="1">
      <alignment vertical="top" wrapText="1"/>
    </xf>
    <xf numFmtId="0" fontId="50" fillId="0" borderId="16" xfId="0" applyFont="1" applyBorder="1" applyAlignment="1">
      <alignment horizontal="justify" vertical="top" wrapText="1"/>
    </xf>
    <xf numFmtId="0" fontId="48" fillId="0" borderId="17" xfId="57" applyNumberFormat="1" applyFont="1" applyBorder="1" applyProtection="1">
      <alignment vertical="top" wrapText="1"/>
      <protection/>
    </xf>
    <xf numFmtId="0" fontId="7" fillId="35" borderId="16" xfId="0" applyFont="1" applyFill="1" applyBorder="1" applyAlignment="1">
      <alignment wrapText="1"/>
    </xf>
    <xf numFmtId="0" fontId="5" fillId="35" borderId="16" xfId="0" applyFont="1" applyFill="1" applyBorder="1" applyAlignment="1">
      <alignment wrapText="1"/>
    </xf>
    <xf numFmtId="0" fontId="48" fillId="0" borderId="16" xfId="0" applyFont="1" applyBorder="1" applyAlignment="1">
      <alignment horizontal="justify" vertical="top" wrapText="1"/>
    </xf>
    <xf numFmtId="0" fontId="49" fillId="0" borderId="16" xfId="0" applyFont="1" applyBorder="1" applyAlignment="1">
      <alignment horizontal="justify" vertical="top" wrapText="1"/>
    </xf>
    <xf numFmtId="0" fontId="51" fillId="0" borderId="16" xfId="0" applyFont="1" applyBorder="1" applyAlignment="1">
      <alignment vertical="top" wrapText="1"/>
    </xf>
    <xf numFmtId="0" fontId="49" fillId="0" borderId="18" xfId="0" applyFont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 wrapText="1"/>
    </xf>
    <xf numFmtId="4" fontId="48" fillId="35" borderId="14" xfId="65" applyFont="1" applyFill="1" applyBorder="1" applyAlignment="1" applyProtection="1">
      <alignment horizontal="center" vertical="top" shrinkToFit="1"/>
      <protection/>
    </xf>
    <xf numFmtId="4" fontId="49" fillId="35" borderId="14" xfId="65" applyFont="1" applyFill="1" applyBorder="1" applyAlignment="1" applyProtection="1">
      <alignment horizontal="center" vertical="top" shrinkToFit="1"/>
      <protection/>
    </xf>
    <xf numFmtId="4" fontId="50" fillId="35" borderId="14" xfId="0" applyNumberFormat="1" applyFont="1" applyFill="1" applyBorder="1" applyAlignment="1">
      <alignment horizontal="center" vertical="top"/>
    </xf>
    <xf numFmtId="43" fontId="50" fillId="0" borderId="14" xfId="93" applyFont="1" applyBorder="1" applyAlignment="1">
      <alignment horizontal="center" vertical="top"/>
    </xf>
    <xf numFmtId="43" fontId="50" fillId="0" borderId="14" xfId="93" applyNumberFormat="1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3" fontId="49" fillId="0" borderId="14" xfId="93" applyFont="1" applyBorder="1" applyAlignment="1">
      <alignment horizontal="center" vertical="top" wrapText="1"/>
    </xf>
    <xf numFmtId="4" fontId="49" fillId="35" borderId="2" xfId="66" applyNumberFormat="1" applyFont="1" applyFill="1" applyAlignment="1" applyProtection="1">
      <alignment horizontal="center" vertical="top" shrinkToFit="1"/>
      <protection/>
    </xf>
    <xf numFmtId="4" fontId="49" fillId="35" borderId="0" xfId="65" applyFont="1" applyFill="1" applyBorder="1" applyAlignment="1" applyProtection="1">
      <alignment horizontal="center" vertical="top" shrinkToFit="1"/>
      <protection/>
    </xf>
    <xf numFmtId="0" fontId="49" fillId="0" borderId="19" xfId="64" applyNumberFormat="1" applyFont="1" applyBorder="1" applyProtection="1">
      <alignment vertical="top" wrapText="1"/>
      <protection/>
    </xf>
    <xf numFmtId="0" fontId="49" fillId="0" borderId="17" xfId="64" applyNumberFormat="1" applyFont="1" applyBorder="1" applyProtection="1">
      <alignment vertical="top" wrapText="1"/>
      <protection/>
    </xf>
    <xf numFmtId="0" fontId="49" fillId="0" borderId="14" xfId="64" applyNumberFormat="1" applyFont="1" applyBorder="1" applyProtection="1">
      <alignment vertical="top" wrapText="1"/>
      <protection/>
    </xf>
    <xf numFmtId="43" fontId="53" fillId="0" borderId="14" xfId="93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" fontId="48" fillId="0" borderId="14" xfId="0" applyNumberFormat="1" applyFont="1" applyBorder="1" applyAlignment="1">
      <alignment horizontal="center" vertical="top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0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2"/>
  <sheetViews>
    <sheetView tabSelected="1" zoomScalePageLayoutView="0" workbookViewId="0" topLeftCell="A54">
      <selection activeCell="J59" sqref="J59"/>
    </sheetView>
  </sheetViews>
  <sheetFormatPr defaultColWidth="9.140625" defaultRowHeight="15"/>
  <cols>
    <col min="1" max="1" width="32.57421875" style="0" customWidth="1"/>
    <col min="2" max="2" width="16.140625" style="0" customWidth="1"/>
    <col min="3" max="3" width="15.00390625" style="0" customWidth="1"/>
    <col min="4" max="4" width="15.140625" style="0" customWidth="1"/>
    <col min="5" max="5" width="13.7109375" style="0" customWidth="1"/>
    <col min="6" max="6" width="10.8515625" style="0" bestFit="1" customWidth="1"/>
    <col min="7" max="7" width="13.140625" style="0" customWidth="1"/>
    <col min="8" max="8" width="10.00390625" style="0" bestFit="1" customWidth="1"/>
    <col min="9" max="9" width="14.8515625" style="0" customWidth="1"/>
    <col min="10" max="10" width="12.140625" style="0" customWidth="1"/>
    <col min="12" max="12" width="12.8515625" style="0" customWidth="1"/>
    <col min="14" max="14" width="15.57421875" style="0" customWidth="1"/>
    <col min="15" max="15" width="13.421875" style="0" customWidth="1"/>
    <col min="17" max="17" width="14.57421875" style="0" customWidth="1"/>
    <col min="18" max="18" width="10.00390625" style="0" bestFit="1" customWidth="1"/>
  </cols>
  <sheetData>
    <row r="2" spans="1:12" ht="37.5" customHeight="1">
      <c r="A2" s="43" t="s">
        <v>72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5" spans="1:18" ht="27.75" customHeight="1">
      <c r="A5" s="41" t="s">
        <v>0</v>
      </c>
      <c r="B5" s="41" t="s">
        <v>73</v>
      </c>
      <c r="C5" s="41" t="s">
        <v>74</v>
      </c>
      <c r="D5" s="41" t="s">
        <v>50</v>
      </c>
      <c r="E5" s="41" t="s">
        <v>1</v>
      </c>
      <c r="F5" s="41"/>
      <c r="G5" s="41"/>
      <c r="H5" s="41"/>
      <c r="I5" s="41" t="s">
        <v>60</v>
      </c>
      <c r="J5" s="41" t="s">
        <v>1</v>
      </c>
      <c r="K5" s="41"/>
      <c r="L5" s="41"/>
      <c r="M5" s="41"/>
      <c r="N5" s="41" t="s">
        <v>75</v>
      </c>
      <c r="O5" s="41" t="s">
        <v>1</v>
      </c>
      <c r="P5" s="41"/>
      <c r="Q5" s="41"/>
      <c r="R5" s="41"/>
    </row>
    <row r="6" spans="1:18" ht="27" customHeight="1">
      <c r="A6" s="41"/>
      <c r="B6" s="41"/>
      <c r="C6" s="41"/>
      <c r="D6" s="41"/>
      <c r="E6" s="40" t="s">
        <v>77</v>
      </c>
      <c r="F6" s="40"/>
      <c r="G6" s="40" t="s">
        <v>76</v>
      </c>
      <c r="H6" s="40"/>
      <c r="I6" s="41"/>
      <c r="J6" s="40" t="s">
        <v>77</v>
      </c>
      <c r="K6" s="40"/>
      <c r="L6" s="40" t="s">
        <v>76</v>
      </c>
      <c r="M6" s="40"/>
      <c r="N6" s="41"/>
      <c r="O6" s="40" t="s">
        <v>77</v>
      </c>
      <c r="P6" s="40"/>
      <c r="Q6" s="40" t="s">
        <v>76</v>
      </c>
      <c r="R6" s="40"/>
    </row>
    <row r="7" spans="1:18" ht="17.25" customHeight="1">
      <c r="A7" s="41"/>
      <c r="B7" s="42"/>
      <c r="C7" s="42"/>
      <c r="D7" s="42"/>
      <c r="E7" s="24" t="s">
        <v>2</v>
      </c>
      <c r="F7" s="24" t="s">
        <v>3</v>
      </c>
      <c r="G7" s="25" t="s">
        <v>2</v>
      </c>
      <c r="H7" s="25" t="s">
        <v>3</v>
      </c>
      <c r="I7" s="42"/>
      <c r="J7" s="24" t="s">
        <v>2</v>
      </c>
      <c r="K7" s="24" t="s">
        <v>3</v>
      </c>
      <c r="L7" s="24" t="s">
        <v>2</v>
      </c>
      <c r="M7" s="24" t="s">
        <v>3</v>
      </c>
      <c r="N7" s="42"/>
      <c r="O7" s="24" t="s">
        <v>2</v>
      </c>
      <c r="P7" s="24" t="s">
        <v>3</v>
      </c>
      <c r="Q7" s="24" t="s">
        <v>2</v>
      </c>
      <c r="R7" s="24" t="s">
        <v>3</v>
      </c>
    </row>
    <row r="8" spans="1:18" ht="36">
      <c r="A8" s="10" t="s">
        <v>5</v>
      </c>
      <c r="B8" s="26">
        <f>B9+B10+B11+B12+B13+B14+B15+B16+B17</f>
        <v>433714173.36999995</v>
      </c>
      <c r="C8" s="26">
        <f>C9+C10+C11+C12+C13+C14+C15+C16+C17+C18</f>
        <v>445748374.04999995</v>
      </c>
      <c r="D8" s="26">
        <f>D9+D10+D11+D12+D13+D14+D15+D16+D17+D18</f>
        <v>446468379.30999994</v>
      </c>
      <c r="E8" s="1">
        <f aca="true" t="shared" si="0" ref="E8:E19">D8-B8</f>
        <v>12754205.939999998</v>
      </c>
      <c r="F8" s="3">
        <f aca="true" t="shared" si="1" ref="F8:F62">D8/B8*100</f>
        <v>102.94069383089297</v>
      </c>
      <c r="G8" s="1">
        <f aca="true" t="shared" si="2" ref="G8:G13">D8-C8</f>
        <v>720005.2599999905</v>
      </c>
      <c r="H8" s="3">
        <f>D8/C8*100</f>
        <v>100.16152728802086</v>
      </c>
      <c r="I8" s="1">
        <f>I9+I10+I11+I12+I13+I14+I15+I16+I17</f>
        <v>305537963.84000003</v>
      </c>
      <c r="J8" s="1">
        <f aca="true" t="shared" si="3" ref="J8:J62">I8-B8</f>
        <v>-128176209.52999991</v>
      </c>
      <c r="K8" s="3">
        <f>I8/B8*100</f>
        <v>70.44684785510728</v>
      </c>
      <c r="L8" s="1">
        <f aca="true" t="shared" si="4" ref="L8:L62">I8-C8</f>
        <v>-140210410.20999992</v>
      </c>
      <c r="M8" s="3">
        <f>I8/C8*100</f>
        <v>68.54494186124111</v>
      </c>
      <c r="N8" s="1">
        <f>N9+N10+N11+N12+N13+N14+N15+N16+N17</f>
        <v>285064179.34000003</v>
      </c>
      <c r="O8" s="1">
        <f>N8-B8</f>
        <v>-148649994.0299999</v>
      </c>
      <c r="P8" s="3">
        <f>N8/B8*100</f>
        <v>65.72627708359737</v>
      </c>
      <c r="Q8" s="1">
        <f>N8-C8</f>
        <v>-160684194.70999992</v>
      </c>
      <c r="R8" s="3">
        <f>N8/C8*100</f>
        <v>63.951815852955676</v>
      </c>
    </row>
    <row r="9" spans="1:18" ht="24.75" customHeight="1">
      <c r="A9" s="11" t="s">
        <v>6</v>
      </c>
      <c r="B9" s="34">
        <v>182792338.55</v>
      </c>
      <c r="C9" s="29">
        <v>176588014.25</v>
      </c>
      <c r="D9" s="2">
        <v>178368868</v>
      </c>
      <c r="E9" s="2">
        <f t="shared" si="0"/>
        <v>-4423470.550000012</v>
      </c>
      <c r="F9" s="4">
        <f t="shared" si="1"/>
        <v>97.58005691863828</v>
      </c>
      <c r="G9" s="2">
        <f t="shared" si="2"/>
        <v>1780853.75</v>
      </c>
      <c r="H9" s="4">
        <f aca="true" t="shared" si="5" ref="H9:H62">D9/C9*100</f>
        <v>101.00847940193654</v>
      </c>
      <c r="I9" s="2">
        <v>180436720</v>
      </c>
      <c r="J9" s="2">
        <f t="shared" si="3"/>
        <v>-2355618.550000012</v>
      </c>
      <c r="K9" s="4">
        <f aca="true" t="shared" si="6" ref="K9:K62">I9/B9*100</f>
        <v>98.71131439715364</v>
      </c>
      <c r="L9" s="2">
        <f t="shared" si="4"/>
        <v>3848705.75</v>
      </c>
      <c r="M9" s="4">
        <f aca="true" t="shared" si="7" ref="M9:M62">I9/C9*100</f>
        <v>102.17948299965099</v>
      </c>
      <c r="N9" s="5">
        <v>178332554</v>
      </c>
      <c r="O9" s="2">
        <f aca="true" t="shared" si="8" ref="O9:O62">N9-B9</f>
        <v>-4459784.550000012</v>
      </c>
      <c r="P9" s="4">
        <f aca="true" t="shared" si="9" ref="P9:P62">N9/B9*100</f>
        <v>97.5601906593147</v>
      </c>
      <c r="Q9" s="2">
        <f>N9-C9</f>
        <v>1744539.75</v>
      </c>
      <c r="R9" s="4">
        <f>N9/C9*100</f>
        <v>100.98791515234448</v>
      </c>
    </row>
    <row r="10" spans="1:18" ht="15">
      <c r="A10" s="11" t="s">
        <v>7</v>
      </c>
      <c r="B10" s="34">
        <v>173691429.88</v>
      </c>
      <c r="C10" s="30">
        <v>189196086.4</v>
      </c>
      <c r="D10" s="2">
        <v>183460171.05</v>
      </c>
      <c r="E10" s="2">
        <f t="shared" si="0"/>
        <v>9768741.170000017</v>
      </c>
      <c r="F10" s="4">
        <f t="shared" si="1"/>
        <v>105.62419295917425</v>
      </c>
      <c r="G10" s="2">
        <f t="shared" si="2"/>
        <v>-5735915.349999994</v>
      </c>
      <c r="H10" s="4">
        <f t="shared" si="5"/>
        <v>96.96826955612968</v>
      </c>
      <c r="I10" s="2">
        <v>49622067.75</v>
      </c>
      <c r="J10" s="2">
        <f t="shared" si="3"/>
        <v>-124069362.13</v>
      </c>
      <c r="K10" s="4">
        <f t="shared" si="6"/>
        <v>28.56909392955249</v>
      </c>
      <c r="L10" s="2">
        <f t="shared" si="4"/>
        <v>-139574018.65</v>
      </c>
      <c r="M10" s="4">
        <f t="shared" si="7"/>
        <v>26.227851058762703</v>
      </c>
      <c r="N10" s="5">
        <v>31093530.25</v>
      </c>
      <c r="O10" s="2">
        <f t="shared" si="8"/>
        <v>-142597899.63</v>
      </c>
      <c r="P10" s="4">
        <f t="shared" si="9"/>
        <v>17.901591501366482</v>
      </c>
      <c r="Q10" s="2">
        <f>N10-C10</f>
        <v>-158102556.15</v>
      </c>
      <c r="R10" s="4">
        <f aca="true" t="shared" si="10" ref="R10:R17">N10/C10*100</f>
        <v>16.434552554254104</v>
      </c>
    </row>
    <row r="11" spans="1:18" ht="24">
      <c r="A11" s="11" t="s">
        <v>8</v>
      </c>
      <c r="B11" s="34">
        <v>43863398.31</v>
      </c>
      <c r="C11" s="29">
        <v>43028401.08</v>
      </c>
      <c r="D11" s="2">
        <v>44992382.84</v>
      </c>
      <c r="E11" s="2">
        <f t="shared" si="0"/>
        <v>1128984.5300000012</v>
      </c>
      <c r="F11" s="4">
        <f t="shared" si="1"/>
        <v>102.5738647106661</v>
      </c>
      <c r="G11" s="2">
        <f t="shared" si="2"/>
        <v>1963981.7600000054</v>
      </c>
      <c r="H11" s="4">
        <f t="shared" si="5"/>
        <v>104.56438471034166</v>
      </c>
      <c r="I11" s="2">
        <v>44320383</v>
      </c>
      <c r="J11" s="2">
        <f t="shared" si="3"/>
        <v>456984.6899999976</v>
      </c>
      <c r="K11" s="4">
        <f t="shared" si="6"/>
        <v>101.04183603552626</v>
      </c>
      <c r="L11" s="2">
        <f t="shared" si="4"/>
        <v>1291981.9200000018</v>
      </c>
      <c r="M11" s="4">
        <f t="shared" si="7"/>
        <v>103.00262591119271</v>
      </c>
      <c r="N11" s="5">
        <v>44320383</v>
      </c>
      <c r="O11" s="2">
        <f t="shared" si="8"/>
        <v>456984.6899999976</v>
      </c>
      <c r="P11" s="4">
        <f t="shared" si="9"/>
        <v>101.04183603552626</v>
      </c>
      <c r="Q11" s="2">
        <f aca="true" t="shared" si="11" ref="Q11:Q17">N11-C11</f>
        <v>1291981.9200000018</v>
      </c>
      <c r="R11" s="4">
        <f t="shared" si="10"/>
        <v>103.00262591119271</v>
      </c>
    </row>
    <row r="12" spans="1:18" ht="24">
      <c r="A12" s="11" t="s">
        <v>9</v>
      </c>
      <c r="B12" s="34">
        <v>2374068.02</v>
      </c>
      <c r="C12" s="29">
        <v>1649165.17</v>
      </c>
      <c r="D12" s="2">
        <v>2499687.33</v>
      </c>
      <c r="E12" s="2">
        <f t="shared" si="0"/>
        <v>125619.31000000006</v>
      </c>
      <c r="F12" s="4">
        <f t="shared" si="1"/>
        <v>105.29131048233404</v>
      </c>
      <c r="G12" s="2">
        <f t="shared" si="2"/>
        <v>850522.1600000001</v>
      </c>
      <c r="H12" s="4">
        <f t="shared" si="5"/>
        <v>151.57289127079977</v>
      </c>
      <c r="I12" s="2">
        <v>2904542.62</v>
      </c>
      <c r="J12" s="2">
        <f t="shared" si="3"/>
        <v>530474.6000000001</v>
      </c>
      <c r="K12" s="4">
        <f t="shared" si="6"/>
        <v>122.34454091167952</v>
      </c>
      <c r="L12" s="2">
        <f t="shared" si="4"/>
        <v>1255377.4500000002</v>
      </c>
      <c r="M12" s="4">
        <f t="shared" si="7"/>
        <v>176.12199631890118</v>
      </c>
      <c r="N12" s="5">
        <v>2904542.62</v>
      </c>
      <c r="O12" s="2">
        <f t="shared" si="8"/>
        <v>530474.6000000001</v>
      </c>
      <c r="P12" s="4">
        <f t="shared" si="9"/>
        <v>122.34454091167952</v>
      </c>
      <c r="Q12" s="2">
        <f t="shared" si="11"/>
        <v>1255377.4500000002</v>
      </c>
      <c r="R12" s="4">
        <f t="shared" si="10"/>
        <v>176.12199631890118</v>
      </c>
    </row>
    <row r="13" spans="1:18" ht="49.5" customHeight="1">
      <c r="A13" s="11" t="s">
        <v>10</v>
      </c>
      <c r="B13" s="34">
        <v>23341392.73</v>
      </c>
      <c r="C13" s="29">
        <v>24196336.44</v>
      </c>
      <c r="D13" s="2">
        <v>25104210.47</v>
      </c>
      <c r="E13" s="2">
        <f t="shared" si="0"/>
        <v>1762817.7399999984</v>
      </c>
      <c r="F13" s="4">
        <f t="shared" si="1"/>
        <v>107.55232457802015</v>
      </c>
      <c r="G13" s="2">
        <f t="shared" si="2"/>
        <v>907874.0299999975</v>
      </c>
      <c r="H13" s="4">
        <f t="shared" si="5"/>
        <v>103.75211359889653</v>
      </c>
      <c r="I13" s="2">
        <v>20720740.97</v>
      </c>
      <c r="J13" s="2">
        <f t="shared" si="3"/>
        <v>-2620651.7600000016</v>
      </c>
      <c r="K13" s="4">
        <f t="shared" si="6"/>
        <v>88.77251331866005</v>
      </c>
      <c r="L13" s="2">
        <f t="shared" si="4"/>
        <v>-3475595.4700000025</v>
      </c>
      <c r="M13" s="4">
        <f t="shared" si="7"/>
        <v>85.63586070718398</v>
      </c>
      <c r="N13" s="5">
        <v>20879659.97</v>
      </c>
      <c r="O13" s="2">
        <f t="shared" si="8"/>
        <v>-2461732.7600000016</v>
      </c>
      <c r="P13" s="4">
        <f t="shared" si="9"/>
        <v>89.45335958108443</v>
      </c>
      <c r="Q13" s="2">
        <f t="shared" si="11"/>
        <v>-3316676.4700000025</v>
      </c>
      <c r="R13" s="4">
        <f t="shared" si="10"/>
        <v>86.29265021907588</v>
      </c>
    </row>
    <row r="14" spans="1:18" ht="24">
      <c r="A14" s="11" t="s">
        <v>11</v>
      </c>
      <c r="B14" s="34">
        <v>2573112.25</v>
      </c>
      <c r="C14" s="29">
        <v>1360383.31</v>
      </c>
      <c r="D14" s="2">
        <v>3176211.5</v>
      </c>
      <c r="E14" s="2">
        <f t="shared" si="0"/>
        <v>603099.25</v>
      </c>
      <c r="F14" s="4">
        <f t="shared" si="1"/>
        <v>123.43851303028075</v>
      </c>
      <c r="G14" s="2">
        <f>D14-C14</f>
        <v>1815828.19</v>
      </c>
      <c r="H14" s="4">
        <f t="shared" si="5"/>
        <v>233.47915816462051</v>
      </c>
      <c r="I14" s="2">
        <v>3176211.5</v>
      </c>
      <c r="J14" s="2">
        <f t="shared" si="3"/>
        <v>603099.25</v>
      </c>
      <c r="K14" s="4">
        <f t="shared" si="6"/>
        <v>123.43851303028075</v>
      </c>
      <c r="L14" s="2">
        <f t="shared" si="4"/>
        <v>1815828.19</v>
      </c>
      <c r="M14" s="4">
        <f t="shared" si="7"/>
        <v>233.47915816462051</v>
      </c>
      <c r="N14" s="2">
        <v>3176211.5</v>
      </c>
      <c r="O14" s="2">
        <f>N14-B14</f>
        <v>603099.25</v>
      </c>
      <c r="P14" s="4">
        <f t="shared" si="9"/>
        <v>123.43851303028075</v>
      </c>
      <c r="Q14" s="2">
        <f t="shared" si="11"/>
        <v>1815828.19</v>
      </c>
      <c r="R14" s="4">
        <f t="shared" si="10"/>
        <v>233.47915816462051</v>
      </c>
    </row>
    <row r="15" spans="1:18" ht="24">
      <c r="A15" s="11" t="s">
        <v>12</v>
      </c>
      <c r="B15" s="34">
        <v>3903933.27</v>
      </c>
      <c r="C15" s="29">
        <v>3738533</v>
      </c>
      <c r="D15" s="2">
        <v>2581885</v>
      </c>
      <c r="E15" s="2">
        <f t="shared" si="0"/>
        <v>-1322048.27</v>
      </c>
      <c r="F15" s="4">
        <f t="shared" si="1"/>
        <v>66.13547982084232</v>
      </c>
      <c r="G15" s="2">
        <f>D15-C15</f>
        <v>-1156648</v>
      </c>
      <c r="H15" s="4">
        <f t="shared" si="5"/>
        <v>69.06144736451438</v>
      </c>
      <c r="I15" s="2">
        <v>2581885</v>
      </c>
      <c r="J15" s="2">
        <f t="shared" si="3"/>
        <v>-1322048.27</v>
      </c>
      <c r="K15" s="4">
        <f t="shared" si="6"/>
        <v>66.13547982084232</v>
      </c>
      <c r="L15" s="2">
        <f t="shared" si="4"/>
        <v>-1156648</v>
      </c>
      <c r="M15" s="4">
        <f t="shared" si="7"/>
        <v>69.06144736451438</v>
      </c>
      <c r="N15" s="2">
        <v>2581885</v>
      </c>
      <c r="O15" s="2">
        <f t="shared" si="8"/>
        <v>-1322048.27</v>
      </c>
      <c r="P15" s="4">
        <f t="shared" si="9"/>
        <v>66.13547982084232</v>
      </c>
      <c r="Q15" s="2">
        <f t="shared" si="11"/>
        <v>-1156648</v>
      </c>
      <c r="R15" s="4">
        <f t="shared" si="10"/>
        <v>69.06144736451438</v>
      </c>
    </row>
    <row r="16" spans="1:18" ht="36">
      <c r="A16" s="11" t="s">
        <v>13</v>
      </c>
      <c r="B16" s="34">
        <v>1001164.77</v>
      </c>
      <c r="C16" s="29">
        <v>586500</v>
      </c>
      <c r="D16" s="2">
        <v>586500</v>
      </c>
      <c r="E16" s="2">
        <f t="shared" si="0"/>
        <v>-414664.77</v>
      </c>
      <c r="F16" s="4">
        <f t="shared" si="1"/>
        <v>58.581765716746105</v>
      </c>
      <c r="G16" s="2">
        <f aca="true" t="shared" si="12" ref="G16:G62">D16-C16</f>
        <v>0</v>
      </c>
      <c r="H16" s="4">
        <f t="shared" si="5"/>
        <v>100</v>
      </c>
      <c r="I16" s="2">
        <v>586500</v>
      </c>
      <c r="J16" s="2">
        <f t="shared" si="3"/>
        <v>-414664.77</v>
      </c>
      <c r="K16" s="4">
        <f t="shared" si="6"/>
        <v>58.581765716746105</v>
      </c>
      <c r="L16" s="2">
        <f t="shared" si="4"/>
        <v>0</v>
      </c>
      <c r="M16" s="4">
        <f t="shared" si="7"/>
        <v>100</v>
      </c>
      <c r="N16" s="2">
        <v>586500</v>
      </c>
      <c r="O16" s="2">
        <f t="shared" si="8"/>
        <v>-414664.77</v>
      </c>
      <c r="P16" s="4">
        <f t="shared" si="9"/>
        <v>58.581765716746105</v>
      </c>
      <c r="Q16" s="2">
        <f t="shared" si="11"/>
        <v>0</v>
      </c>
      <c r="R16" s="4">
        <f t="shared" si="10"/>
        <v>100</v>
      </c>
    </row>
    <row r="17" spans="1:18" ht="24">
      <c r="A17" s="12" t="s">
        <v>61</v>
      </c>
      <c r="B17" s="34">
        <v>173335.59</v>
      </c>
      <c r="C17" s="29">
        <v>921825</v>
      </c>
      <c r="D17" s="2">
        <v>1188913</v>
      </c>
      <c r="E17" s="2">
        <f t="shared" si="0"/>
        <v>1015577.41</v>
      </c>
      <c r="F17" s="3">
        <f t="shared" si="1"/>
        <v>685.902416232004</v>
      </c>
      <c r="G17" s="2">
        <f t="shared" si="12"/>
        <v>267088</v>
      </c>
      <c r="H17" s="4" t="s">
        <v>64</v>
      </c>
      <c r="I17" s="2">
        <v>1188913</v>
      </c>
      <c r="J17" s="2"/>
      <c r="K17" s="4"/>
      <c r="L17" s="2">
        <f t="shared" si="4"/>
        <v>267088</v>
      </c>
      <c r="M17" s="4">
        <f t="shared" si="7"/>
        <v>128.97382908903535</v>
      </c>
      <c r="N17" s="2">
        <v>1188913</v>
      </c>
      <c r="O17" s="2"/>
      <c r="P17" s="4"/>
      <c r="Q17" s="2">
        <f t="shared" si="11"/>
        <v>267088</v>
      </c>
      <c r="R17" s="4">
        <f t="shared" si="10"/>
        <v>128.97382908903535</v>
      </c>
    </row>
    <row r="18" spans="1:18" ht="24">
      <c r="A18" s="12" t="s">
        <v>79</v>
      </c>
      <c r="B18" s="34"/>
      <c r="C18" s="29">
        <v>4483129.4</v>
      </c>
      <c r="D18" s="2">
        <v>4509550.12</v>
      </c>
      <c r="E18" s="2"/>
      <c r="F18" s="3"/>
      <c r="G18" s="2">
        <f t="shared" si="12"/>
        <v>26420.71999999974</v>
      </c>
      <c r="H18" s="4"/>
      <c r="I18" s="2"/>
      <c r="J18" s="2"/>
      <c r="K18" s="4"/>
      <c r="L18" s="2"/>
      <c r="M18" s="4"/>
      <c r="N18" s="2"/>
      <c r="O18" s="2"/>
      <c r="P18" s="4"/>
      <c r="Q18" s="2"/>
      <c r="R18" s="4"/>
    </row>
    <row r="19" spans="1:18" ht="36">
      <c r="A19" s="10" t="s">
        <v>14</v>
      </c>
      <c r="B19" s="26">
        <f>B20</f>
        <v>2098829</v>
      </c>
      <c r="C19" s="26">
        <f>C20</f>
        <v>2289508.54</v>
      </c>
      <c r="D19" s="26">
        <f>D20</f>
        <v>2321416.59</v>
      </c>
      <c r="E19" s="1">
        <f t="shared" si="0"/>
        <v>222587.58999999985</v>
      </c>
      <c r="F19" s="3">
        <f t="shared" si="1"/>
        <v>110.60532277760598</v>
      </c>
      <c r="G19" s="1">
        <f t="shared" si="12"/>
        <v>31908.049999999814</v>
      </c>
      <c r="H19" s="3">
        <f t="shared" si="5"/>
        <v>101.39366372487957</v>
      </c>
      <c r="I19" s="1">
        <f>I20</f>
        <v>1336501.59</v>
      </c>
      <c r="J19" s="1">
        <f t="shared" si="3"/>
        <v>-762327.4099999999</v>
      </c>
      <c r="K19" s="3">
        <f t="shared" si="6"/>
        <v>63.67844116886131</v>
      </c>
      <c r="L19" s="1">
        <f t="shared" si="4"/>
        <v>-953006.95</v>
      </c>
      <c r="M19" s="3">
        <f t="shared" si="7"/>
        <v>58.375042794118606</v>
      </c>
      <c r="N19" s="1">
        <f>N20</f>
        <v>1336501.59</v>
      </c>
      <c r="O19" s="1">
        <f t="shared" si="8"/>
        <v>-762327.4099999999</v>
      </c>
      <c r="P19" s="3">
        <f t="shared" si="9"/>
        <v>63.67844116886131</v>
      </c>
      <c r="Q19" s="1">
        <f aca="true" t="shared" si="13" ref="Q19:Q62">N19-C19</f>
        <v>-953006.95</v>
      </c>
      <c r="R19" s="3">
        <f>N19/C19*100</f>
        <v>58.375042794118606</v>
      </c>
    </row>
    <row r="20" spans="1:18" ht="36">
      <c r="A20" s="11" t="s">
        <v>15</v>
      </c>
      <c r="B20" s="34">
        <v>2098829</v>
      </c>
      <c r="C20" s="27">
        <v>2289508.54</v>
      </c>
      <c r="D20" s="2">
        <v>2321416.59</v>
      </c>
      <c r="E20" s="2">
        <f aca="true" t="shared" si="14" ref="E20:E40">D20-B20</f>
        <v>222587.58999999985</v>
      </c>
      <c r="F20" s="4">
        <f t="shared" si="1"/>
        <v>110.60532277760598</v>
      </c>
      <c r="G20" s="2">
        <f t="shared" si="12"/>
        <v>31908.049999999814</v>
      </c>
      <c r="H20" s="4">
        <f t="shared" si="5"/>
        <v>101.39366372487957</v>
      </c>
      <c r="I20" s="2">
        <v>1336501.59</v>
      </c>
      <c r="J20" s="2">
        <f t="shared" si="3"/>
        <v>-762327.4099999999</v>
      </c>
      <c r="K20" s="4">
        <f t="shared" si="6"/>
        <v>63.67844116886131</v>
      </c>
      <c r="L20" s="2">
        <f t="shared" si="4"/>
        <v>-953006.95</v>
      </c>
      <c r="M20" s="4">
        <f t="shared" si="7"/>
        <v>58.375042794118606</v>
      </c>
      <c r="N20" s="5">
        <v>1336501.59</v>
      </c>
      <c r="O20" s="2">
        <f t="shared" si="8"/>
        <v>-762327.4099999999</v>
      </c>
      <c r="P20" s="4">
        <f t="shared" si="9"/>
        <v>63.67844116886131</v>
      </c>
      <c r="Q20" s="2">
        <f t="shared" si="13"/>
        <v>-953006.95</v>
      </c>
      <c r="R20" s="4">
        <f aca="true" t="shared" si="15" ref="R20:R62">N20/C20*100</f>
        <v>58.375042794118606</v>
      </c>
    </row>
    <row r="21" spans="1:18" ht="48">
      <c r="A21" s="13" t="s">
        <v>33</v>
      </c>
      <c r="B21" s="1">
        <f>B22</f>
        <v>8675336.67</v>
      </c>
      <c r="C21" s="1">
        <f>C22</f>
        <v>9388438</v>
      </c>
      <c r="D21" s="1">
        <f>D22</f>
        <v>9424286</v>
      </c>
      <c r="E21" s="1">
        <f t="shared" si="14"/>
        <v>748949.3300000001</v>
      </c>
      <c r="F21" s="3">
        <f t="shared" si="1"/>
        <v>108.6330866280951</v>
      </c>
      <c r="G21" s="1">
        <f t="shared" si="12"/>
        <v>35848</v>
      </c>
      <c r="H21" s="3">
        <f t="shared" si="5"/>
        <v>100.38183135469394</v>
      </c>
      <c r="I21" s="1">
        <f>I22</f>
        <v>6829733</v>
      </c>
      <c r="J21" s="1">
        <f t="shared" si="3"/>
        <v>-1845603.67</v>
      </c>
      <c r="K21" s="3">
        <f t="shared" si="6"/>
        <v>78.72585537363359</v>
      </c>
      <c r="L21" s="1">
        <f t="shared" si="4"/>
        <v>-2558705</v>
      </c>
      <c r="M21" s="3">
        <f t="shared" si="7"/>
        <v>72.7462118831695</v>
      </c>
      <c r="N21" s="1">
        <f>N22</f>
        <v>6829733</v>
      </c>
      <c r="O21" s="1">
        <f t="shared" si="8"/>
        <v>-1845603.67</v>
      </c>
      <c r="P21" s="3">
        <f t="shared" si="9"/>
        <v>78.72585537363359</v>
      </c>
      <c r="Q21" s="1">
        <f t="shared" si="13"/>
        <v>-2558705</v>
      </c>
      <c r="R21" s="3">
        <f t="shared" si="15"/>
        <v>72.7462118831695</v>
      </c>
    </row>
    <row r="22" spans="1:18" ht="48">
      <c r="A22" s="14" t="s">
        <v>34</v>
      </c>
      <c r="B22" s="34">
        <v>8675336.67</v>
      </c>
      <c r="C22" s="28">
        <v>9388438</v>
      </c>
      <c r="D22" s="2">
        <v>9424286</v>
      </c>
      <c r="E22" s="2">
        <f t="shared" si="14"/>
        <v>748949.3300000001</v>
      </c>
      <c r="F22" s="4">
        <f t="shared" si="1"/>
        <v>108.6330866280951</v>
      </c>
      <c r="G22" s="2">
        <f t="shared" si="12"/>
        <v>35848</v>
      </c>
      <c r="H22" s="4">
        <f t="shared" si="5"/>
        <v>100.38183135469394</v>
      </c>
      <c r="I22" s="2">
        <v>6829733</v>
      </c>
      <c r="J22" s="2">
        <f t="shared" si="3"/>
        <v>-1845603.67</v>
      </c>
      <c r="K22" s="4">
        <f t="shared" si="6"/>
        <v>78.72585537363359</v>
      </c>
      <c r="L22" s="2">
        <f t="shared" si="4"/>
        <v>-2558705</v>
      </c>
      <c r="M22" s="4">
        <f t="shared" si="7"/>
        <v>72.7462118831695</v>
      </c>
      <c r="N22" s="5">
        <v>6829733</v>
      </c>
      <c r="O22" s="2">
        <f t="shared" si="8"/>
        <v>-1845603.67</v>
      </c>
      <c r="P22" s="4">
        <f t="shared" si="9"/>
        <v>78.72585537363359</v>
      </c>
      <c r="Q22" s="2">
        <f t="shared" si="13"/>
        <v>-2558705</v>
      </c>
      <c r="R22" s="4">
        <f t="shared" si="15"/>
        <v>72.7462118831695</v>
      </c>
    </row>
    <row r="23" spans="1:18" ht="24">
      <c r="A23" s="13" t="s">
        <v>35</v>
      </c>
      <c r="B23" s="1">
        <f>B24</f>
        <v>8837790.39</v>
      </c>
      <c r="C23" s="1">
        <f>C24</f>
        <v>9228047.59</v>
      </c>
      <c r="D23" s="1">
        <f>D24</f>
        <v>10970880</v>
      </c>
      <c r="E23" s="1">
        <f t="shared" si="14"/>
        <v>2133089.6099999994</v>
      </c>
      <c r="F23" s="3">
        <f t="shared" si="1"/>
        <v>124.13600590045222</v>
      </c>
      <c r="G23" s="1">
        <f t="shared" si="12"/>
        <v>1742832.4100000001</v>
      </c>
      <c r="H23" s="3">
        <f t="shared" si="5"/>
        <v>118.88625294790012</v>
      </c>
      <c r="I23" s="1">
        <f>I24</f>
        <v>7328157.65</v>
      </c>
      <c r="J23" s="1">
        <f t="shared" si="3"/>
        <v>-1509632.7400000002</v>
      </c>
      <c r="K23" s="3">
        <f t="shared" si="6"/>
        <v>82.91843692391532</v>
      </c>
      <c r="L23" s="1">
        <f t="shared" si="4"/>
        <v>-1899889.9399999995</v>
      </c>
      <c r="M23" s="3">
        <f t="shared" si="7"/>
        <v>79.41178866417181</v>
      </c>
      <c r="N23" s="1">
        <f>N24</f>
        <v>10000880</v>
      </c>
      <c r="O23" s="1">
        <f t="shared" si="8"/>
        <v>1163089.6099999994</v>
      </c>
      <c r="P23" s="3">
        <f t="shared" si="9"/>
        <v>113.16041180741333</v>
      </c>
      <c r="Q23" s="1">
        <f t="shared" si="13"/>
        <v>772832.4100000001</v>
      </c>
      <c r="R23" s="3">
        <f t="shared" si="15"/>
        <v>108.3748203773622</v>
      </c>
    </row>
    <row r="24" spans="1:18" ht="24">
      <c r="A24" s="14" t="s">
        <v>36</v>
      </c>
      <c r="B24" s="34">
        <v>8837790.39</v>
      </c>
      <c r="C24" s="2">
        <v>9228047.59</v>
      </c>
      <c r="D24" s="2">
        <v>10970880</v>
      </c>
      <c r="E24" s="2">
        <f t="shared" si="14"/>
        <v>2133089.6099999994</v>
      </c>
      <c r="F24" s="4">
        <f t="shared" si="1"/>
        <v>124.13600590045222</v>
      </c>
      <c r="G24" s="2">
        <f t="shared" si="12"/>
        <v>1742832.4100000001</v>
      </c>
      <c r="H24" s="4">
        <f t="shared" si="5"/>
        <v>118.88625294790012</v>
      </c>
      <c r="I24" s="2">
        <v>7328157.65</v>
      </c>
      <c r="J24" s="2">
        <f t="shared" si="3"/>
        <v>-1509632.7400000002</v>
      </c>
      <c r="K24" s="4">
        <f t="shared" si="6"/>
        <v>82.91843692391532</v>
      </c>
      <c r="L24" s="2">
        <f t="shared" si="4"/>
        <v>-1899889.9399999995</v>
      </c>
      <c r="M24" s="4">
        <f t="shared" si="7"/>
        <v>79.41178866417181</v>
      </c>
      <c r="N24" s="5">
        <v>10000880</v>
      </c>
      <c r="O24" s="2">
        <f t="shared" si="8"/>
        <v>1163089.6099999994</v>
      </c>
      <c r="P24" s="4">
        <f t="shared" si="9"/>
        <v>113.16041180741333</v>
      </c>
      <c r="Q24" s="2">
        <f t="shared" si="13"/>
        <v>772832.4100000001</v>
      </c>
      <c r="R24" s="4">
        <f t="shared" si="15"/>
        <v>108.3748203773622</v>
      </c>
    </row>
    <row r="25" spans="1:18" ht="48">
      <c r="A25" s="10" t="s">
        <v>16</v>
      </c>
      <c r="B25" s="1">
        <f>B26+B27+B28+B29+B30</f>
        <v>47450152.15</v>
      </c>
      <c r="C25" s="1">
        <f>C26+C27+C28+C29+C30</f>
        <v>50051977.2</v>
      </c>
      <c r="D25" s="1">
        <f>D26+D27+D28+D29+D30</f>
        <v>51608164.64</v>
      </c>
      <c r="E25" s="1">
        <f t="shared" si="14"/>
        <v>4158012.490000002</v>
      </c>
      <c r="F25" s="4">
        <f t="shared" si="1"/>
        <v>108.76290654844614</v>
      </c>
      <c r="G25" s="1">
        <f t="shared" si="12"/>
        <v>1556187.4399999976</v>
      </c>
      <c r="H25" s="3">
        <f t="shared" si="5"/>
        <v>103.10914278926826</v>
      </c>
      <c r="I25" s="1">
        <f>I26+I27+I28+I29+I30</f>
        <v>49371025.24</v>
      </c>
      <c r="J25" s="1">
        <f t="shared" si="3"/>
        <v>1920873.0900000036</v>
      </c>
      <c r="K25" s="3">
        <f t="shared" si="6"/>
        <v>104.04819163472379</v>
      </c>
      <c r="L25" s="1">
        <f t="shared" si="4"/>
        <v>-680951.9600000009</v>
      </c>
      <c r="M25" s="3">
        <f t="shared" si="7"/>
        <v>98.63951036883314</v>
      </c>
      <c r="N25" s="1">
        <f>N26+N27+N28+N29+N30</f>
        <v>50044024.64</v>
      </c>
      <c r="O25" s="1">
        <f t="shared" si="8"/>
        <v>2593872.490000002</v>
      </c>
      <c r="P25" s="3">
        <f t="shared" si="9"/>
        <v>105.4665209118829</v>
      </c>
      <c r="Q25" s="1">
        <f t="shared" si="13"/>
        <v>-7952.560000002384</v>
      </c>
      <c r="R25" s="3">
        <f t="shared" si="15"/>
        <v>99.98411139690201</v>
      </c>
    </row>
    <row r="26" spans="1:18" ht="50.25" customHeight="1">
      <c r="A26" s="15" t="s">
        <v>17</v>
      </c>
      <c r="B26" s="34">
        <v>45729670.12</v>
      </c>
      <c r="C26" s="29">
        <v>48155577.2</v>
      </c>
      <c r="D26" s="2">
        <v>47995940.64</v>
      </c>
      <c r="E26" s="2">
        <f t="shared" si="14"/>
        <v>2266270.5200000033</v>
      </c>
      <c r="F26" s="4">
        <f t="shared" si="1"/>
        <v>104.9557989682695</v>
      </c>
      <c r="G26" s="2">
        <f t="shared" si="12"/>
        <v>-159636.56000000238</v>
      </c>
      <c r="H26" s="4">
        <f t="shared" si="5"/>
        <v>99.66849829390063</v>
      </c>
      <c r="I26" s="2">
        <v>47995941.24</v>
      </c>
      <c r="J26" s="2">
        <f t="shared" si="3"/>
        <v>2266271.120000005</v>
      </c>
      <c r="K26" s="4">
        <f t="shared" si="6"/>
        <v>104.95580028032794</v>
      </c>
      <c r="L26" s="2">
        <f t="shared" si="4"/>
        <v>-159635.9600000009</v>
      </c>
      <c r="M26" s="4">
        <f t="shared" si="7"/>
        <v>99.66849953986222</v>
      </c>
      <c r="N26" s="5">
        <v>47695940.64</v>
      </c>
      <c r="O26" s="2">
        <f t="shared" si="8"/>
        <v>1966270.5200000033</v>
      </c>
      <c r="P26" s="4">
        <f t="shared" si="9"/>
        <v>104.29976974432633</v>
      </c>
      <c r="Q26" s="2">
        <f t="shared" si="13"/>
        <v>-459636.5600000024</v>
      </c>
      <c r="R26" s="4">
        <f t="shared" si="15"/>
        <v>99.0455174940775</v>
      </c>
    </row>
    <row r="27" spans="1:18" ht="24">
      <c r="A27" s="15" t="s">
        <v>18</v>
      </c>
      <c r="B27" s="34">
        <v>204810</v>
      </c>
      <c r="C27" s="27">
        <v>281500</v>
      </c>
      <c r="D27" s="2">
        <v>280000</v>
      </c>
      <c r="E27" s="2">
        <f t="shared" si="14"/>
        <v>75190</v>
      </c>
      <c r="F27" s="4">
        <f t="shared" si="1"/>
        <v>136.71207460573214</v>
      </c>
      <c r="G27" s="2">
        <f t="shared" si="12"/>
        <v>-1500</v>
      </c>
      <c r="H27" s="4">
        <f t="shared" si="5"/>
        <v>99.46714031971581</v>
      </c>
      <c r="I27" s="2">
        <v>280000</v>
      </c>
      <c r="J27" s="2">
        <f t="shared" si="3"/>
        <v>75190</v>
      </c>
      <c r="K27" s="4">
        <f t="shared" si="6"/>
        <v>136.71207460573214</v>
      </c>
      <c r="L27" s="2">
        <f t="shared" si="4"/>
        <v>-1500</v>
      </c>
      <c r="M27" s="4">
        <f t="shared" si="7"/>
        <v>99.46714031971581</v>
      </c>
      <c r="N27" s="5">
        <v>280000</v>
      </c>
      <c r="O27" s="2">
        <f t="shared" si="8"/>
        <v>75190</v>
      </c>
      <c r="P27" s="4">
        <f t="shared" si="9"/>
        <v>136.71207460573214</v>
      </c>
      <c r="Q27" s="2">
        <f t="shared" si="13"/>
        <v>-1500</v>
      </c>
      <c r="R27" s="4">
        <f t="shared" si="15"/>
        <v>99.46714031971581</v>
      </c>
    </row>
    <row r="28" spans="1:18" ht="60">
      <c r="A28" s="15" t="s">
        <v>19</v>
      </c>
      <c r="B28" s="34">
        <v>1441250</v>
      </c>
      <c r="C28" s="27">
        <v>1485000</v>
      </c>
      <c r="D28" s="2">
        <v>3300000</v>
      </c>
      <c r="E28" s="2">
        <f t="shared" si="14"/>
        <v>1858750</v>
      </c>
      <c r="F28" s="4" t="s">
        <v>65</v>
      </c>
      <c r="G28" s="2">
        <f t="shared" si="12"/>
        <v>1815000</v>
      </c>
      <c r="H28" s="4">
        <f t="shared" si="5"/>
        <v>222.22222222222223</v>
      </c>
      <c r="I28" s="2">
        <v>1062860</v>
      </c>
      <c r="J28" s="2">
        <f t="shared" si="3"/>
        <v>-378390</v>
      </c>
      <c r="K28" s="4" t="s">
        <v>68</v>
      </c>
      <c r="L28" s="2">
        <f t="shared" si="4"/>
        <v>-422140</v>
      </c>
      <c r="M28" s="4">
        <f t="shared" si="7"/>
        <v>71.57306397306398</v>
      </c>
      <c r="N28" s="5">
        <v>2035860</v>
      </c>
      <c r="O28" s="2">
        <f t="shared" si="8"/>
        <v>594610</v>
      </c>
      <c r="P28" s="4" t="s">
        <v>68</v>
      </c>
      <c r="Q28" s="2">
        <f t="shared" si="13"/>
        <v>550860</v>
      </c>
      <c r="R28" s="4">
        <f t="shared" si="15"/>
        <v>137.0949494949495</v>
      </c>
    </row>
    <row r="29" spans="1:18" ht="24">
      <c r="A29" s="15" t="s">
        <v>20</v>
      </c>
      <c r="B29" s="34">
        <v>49000</v>
      </c>
      <c r="C29" s="27">
        <v>46000</v>
      </c>
      <c r="D29" s="2">
        <v>20000</v>
      </c>
      <c r="E29" s="2">
        <f t="shared" si="14"/>
        <v>-29000</v>
      </c>
      <c r="F29" s="4">
        <f t="shared" si="1"/>
        <v>40.816326530612244</v>
      </c>
      <c r="G29" s="2">
        <f t="shared" si="12"/>
        <v>-26000</v>
      </c>
      <c r="H29" s="4">
        <f t="shared" si="5"/>
        <v>43.47826086956522</v>
      </c>
      <c r="I29" s="2">
        <v>20000</v>
      </c>
      <c r="J29" s="2">
        <f t="shared" si="3"/>
        <v>-29000</v>
      </c>
      <c r="K29" s="4">
        <f t="shared" si="6"/>
        <v>40.816326530612244</v>
      </c>
      <c r="L29" s="2">
        <f t="shared" si="4"/>
        <v>-26000</v>
      </c>
      <c r="M29" s="4">
        <f t="shared" si="7"/>
        <v>43.47826086956522</v>
      </c>
      <c r="N29" s="5">
        <v>20000</v>
      </c>
      <c r="O29" s="2">
        <f t="shared" si="8"/>
        <v>-29000</v>
      </c>
      <c r="P29" s="4">
        <f t="shared" si="9"/>
        <v>40.816326530612244</v>
      </c>
      <c r="Q29" s="2">
        <f t="shared" si="13"/>
        <v>-26000</v>
      </c>
      <c r="R29" s="4">
        <f t="shared" si="15"/>
        <v>43.47826086956522</v>
      </c>
    </row>
    <row r="30" spans="1:18" ht="48">
      <c r="A30" s="15" t="s">
        <v>21</v>
      </c>
      <c r="B30" s="34">
        <v>25422.03</v>
      </c>
      <c r="C30" s="27">
        <v>83900</v>
      </c>
      <c r="D30" s="2">
        <v>12224</v>
      </c>
      <c r="E30" s="2">
        <f t="shared" si="14"/>
        <v>-13198.029999999999</v>
      </c>
      <c r="F30" s="4" t="s">
        <v>59</v>
      </c>
      <c r="G30" s="2">
        <f t="shared" si="12"/>
        <v>-71676</v>
      </c>
      <c r="H30" s="4">
        <f t="shared" si="5"/>
        <v>14.569725864123956</v>
      </c>
      <c r="I30" s="2">
        <v>12224</v>
      </c>
      <c r="J30" s="2">
        <f t="shared" si="3"/>
        <v>-13198.029999999999</v>
      </c>
      <c r="K30" s="4">
        <f t="shared" si="6"/>
        <v>48.08427965823343</v>
      </c>
      <c r="L30" s="2">
        <f t="shared" si="4"/>
        <v>-71676</v>
      </c>
      <c r="M30" s="4" t="s">
        <v>55</v>
      </c>
      <c r="N30" s="5">
        <v>12224</v>
      </c>
      <c r="O30" s="2">
        <f t="shared" si="8"/>
        <v>-13198.029999999999</v>
      </c>
      <c r="P30" s="4">
        <f t="shared" si="9"/>
        <v>48.08427965823343</v>
      </c>
      <c r="Q30" s="2">
        <f t="shared" si="13"/>
        <v>-71676</v>
      </c>
      <c r="R30" s="4">
        <f t="shared" si="15"/>
        <v>14.569725864123956</v>
      </c>
    </row>
    <row r="31" spans="1:18" ht="36" customHeight="1">
      <c r="A31" s="13" t="s">
        <v>37</v>
      </c>
      <c r="B31" s="1">
        <f>B32+B33</f>
        <v>307000</v>
      </c>
      <c r="C31" s="1">
        <f>C32+C33</f>
        <v>660137.8300000001</v>
      </c>
      <c r="D31" s="1">
        <f>D32+D33</f>
        <v>451000</v>
      </c>
      <c r="E31" s="1">
        <f t="shared" si="14"/>
        <v>144000</v>
      </c>
      <c r="F31" s="3">
        <f t="shared" si="1"/>
        <v>146.90553745928338</v>
      </c>
      <c r="G31" s="1">
        <f t="shared" si="12"/>
        <v>-209137.83000000007</v>
      </c>
      <c r="H31" s="3">
        <f t="shared" si="5"/>
        <v>68.31906603504301</v>
      </c>
      <c r="I31" s="1">
        <f>I32+I33</f>
        <v>411000</v>
      </c>
      <c r="J31" s="1">
        <f t="shared" si="3"/>
        <v>104000</v>
      </c>
      <c r="K31" s="3">
        <f t="shared" si="6"/>
        <v>133.87622149837134</v>
      </c>
      <c r="L31" s="1">
        <f t="shared" si="4"/>
        <v>-249137.83000000007</v>
      </c>
      <c r="M31" s="3">
        <f t="shared" si="7"/>
        <v>62.25972536674651</v>
      </c>
      <c r="N31" s="1">
        <f>N32+N33</f>
        <v>411000</v>
      </c>
      <c r="O31" s="1">
        <f t="shared" si="8"/>
        <v>104000</v>
      </c>
      <c r="P31" s="4">
        <f t="shared" si="9"/>
        <v>133.87622149837134</v>
      </c>
      <c r="Q31" s="1">
        <f t="shared" si="13"/>
        <v>-249137.83000000007</v>
      </c>
      <c r="R31" s="3">
        <f t="shared" si="15"/>
        <v>62.25972536674651</v>
      </c>
    </row>
    <row r="32" spans="1:18" ht="48">
      <c r="A32" s="14" t="s">
        <v>38</v>
      </c>
      <c r="B32" s="34">
        <v>180000</v>
      </c>
      <c r="C32" s="2">
        <v>366402</v>
      </c>
      <c r="D32" s="2">
        <v>401000</v>
      </c>
      <c r="E32" s="2">
        <f t="shared" si="14"/>
        <v>221000</v>
      </c>
      <c r="F32" s="4">
        <f t="shared" si="1"/>
        <v>222.77777777777777</v>
      </c>
      <c r="G32" s="2">
        <f t="shared" si="12"/>
        <v>34598</v>
      </c>
      <c r="H32" s="4">
        <f t="shared" si="5"/>
        <v>109.44263404675738</v>
      </c>
      <c r="I32" s="2">
        <v>351000</v>
      </c>
      <c r="J32" s="2">
        <f t="shared" si="3"/>
        <v>171000</v>
      </c>
      <c r="K32" s="4">
        <f t="shared" si="6"/>
        <v>195</v>
      </c>
      <c r="L32" s="2">
        <f t="shared" si="4"/>
        <v>-15402</v>
      </c>
      <c r="M32" s="4">
        <f t="shared" si="7"/>
        <v>95.79642032521657</v>
      </c>
      <c r="N32" s="5">
        <v>351000</v>
      </c>
      <c r="O32" s="2">
        <f t="shared" si="8"/>
        <v>171000</v>
      </c>
      <c r="P32" s="4">
        <f t="shared" si="9"/>
        <v>195</v>
      </c>
      <c r="Q32" s="2">
        <f t="shared" si="13"/>
        <v>-15402</v>
      </c>
      <c r="R32" s="4">
        <f t="shared" si="15"/>
        <v>95.79642032521657</v>
      </c>
    </row>
    <row r="33" spans="1:18" ht="36">
      <c r="A33" s="16" t="s">
        <v>46</v>
      </c>
      <c r="B33" s="34">
        <v>127000</v>
      </c>
      <c r="C33" s="2">
        <v>293735.83</v>
      </c>
      <c r="D33" s="2">
        <v>50000</v>
      </c>
      <c r="E33" s="2">
        <f>D33-B33</f>
        <v>-77000</v>
      </c>
      <c r="F33" s="3"/>
      <c r="G33" s="2">
        <f t="shared" si="12"/>
        <v>-243735.83000000002</v>
      </c>
      <c r="H33" s="4">
        <f t="shared" si="5"/>
        <v>17.022097712764563</v>
      </c>
      <c r="I33" s="2">
        <v>60000</v>
      </c>
      <c r="J33" s="2">
        <f>I33-B33</f>
        <v>-67000</v>
      </c>
      <c r="K33" s="4">
        <f t="shared" si="6"/>
        <v>47.24409448818898</v>
      </c>
      <c r="L33" s="2">
        <f t="shared" si="4"/>
        <v>-233735.83000000002</v>
      </c>
      <c r="M33" s="4" t="s">
        <v>56</v>
      </c>
      <c r="N33" s="5">
        <v>60000</v>
      </c>
      <c r="O33" s="2">
        <f t="shared" si="8"/>
        <v>-67000</v>
      </c>
      <c r="P33" s="4">
        <f t="shared" si="9"/>
        <v>47.24409448818898</v>
      </c>
      <c r="Q33" s="2">
        <f t="shared" si="13"/>
        <v>-233735.83000000002</v>
      </c>
      <c r="R33" s="4">
        <f t="shared" si="15"/>
        <v>20.42651725531747</v>
      </c>
    </row>
    <row r="34" spans="1:18" ht="48">
      <c r="A34" s="13" t="s">
        <v>39</v>
      </c>
      <c r="B34" s="1">
        <f>B35</f>
        <v>2342695.05</v>
      </c>
      <c r="C34" s="1">
        <f>C35</f>
        <v>3093393.66</v>
      </c>
      <c r="D34" s="1">
        <f>D35</f>
        <v>2522353.47</v>
      </c>
      <c r="E34" s="1">
        <f>D34-B34</f>
        <v>179658.4200000004</v>
      </c>
      <c r="F34" s="3">
        <f t="shared" si="1"/>
        <v>107.66887777391258</v>
      </c>
      <c r="G34" s="1">
        <f t="shared" si="12"/>
        <v>-571040.19</v>
      </c>
      <c r="H34" s="3">
        <f t="shared" si="5"/>
        <v>81.5400090397806</v>
      </c>
      <c r="I34" s="1">
        <f>I35</f>
        <v>1522353.47</v>
      </c>
      <c r="J34" s="1">
        <f>I34-B34</f>
        <v>-820341.5799999998</v>
      </c>
      <c r="K34" s="3">
        <f t="shared" si="6"/>
        <v>64.98299768038524</v>
      </c>
      <c r="L34" s="1">
        <f t="shared" si="4"/>
        <v>-1571040.1900000002</v>
      </c>
      <c r="M34" s="3">
        <f t="shared" si="7"/>
        <v>49.21305327819156</v>
      </c>
      <c r="N34" s="1">
        <f>N35</f>
        <v>2522353.47</v>
      </c>
      <c r="O34" s="1">
        <f t="shared" si="8"/>
        <v>179658.4200000004</v>
      </c>
      <c r="P34" s="3">
        <f t="shared" si="9"/>
        <v>107.66887777391258</v>
      </c>
      <c r="Q34" s="1">
        <f t="shared" si="13"/>
        <v>-571040.19</v>
      </c>
      <c r="R34" s="3">
        <f t="shared" si="15"/>
        <v>81.5400090397806</v>
      </c>
    </row>
    <row r="35" spans="1:18" ht="24">
      <c r="A35" s="14" t="s">
        <v>40</v>
      </c>
      <c r="B35" s="34">
        <v>2342695.05</v>
      </c>
      <c r="C35" s="2">
        <v>3093393.66</v>
      </c>
      <c r="D35" s="2">
        <v>2522353.47</v>
      </c>
      <c r="E35" s="2">
        <f t="shared" si="14"/>
        <v>179658.4200000004</v>
      </c>
      <c r="F35" s="4">
        <f t="shared" si="1"/>
        <v>107.66887777391258</v>
      </c>
      <c r="G35" s="2">
        <f t="shared" si="12"/>
        <v>-571040.19</v>
      </c>
      <c r="H35" s="4">
        <f t="shared" si="5"/>
        <v>81.5400090397806</v>
      </c>
      <c r="I35" s="2">
        <v>1522353.47</v>
      </c>
      <c r="J35" s="2">
        <f t="shared" si="3"/>
        <v>-820341.5799999998</v>
      </c>
      <c r="K35" s="4">
        <f t="shared" si="6"/>
        <v>64.98299768038524</v>
      </c>
      <c r="L35" s="2">
        <f t="shared" si="4"/>
        <v>-1571040.1900000002</v>
      </c>
      <c r="M35" s="4">
        <f t="shared" si="7"/>
        <v>49.21305327819156</v>
      </c>
      <c r="N35" s="2">
        <v>2522353.47</v>
      </c>
      <c r="O35" s="2">
        <f t="shared" si="8"/>
        <v>179658.4200000004</v>
      </c>
      <c r="P35" s="4">
        <f t="shared" si="9"/>
        <v>107.66887777391258</v>
      </c>
      <c r="Q35" s="2">
        <f t="shared" si="13"/>
        <v>-571040.19</v>
      </c>
      <c r="R35" s="4">
        <f t="shared" si="15"/>
        <v>81.5400090397806</v>
      </c>
    </row>
    <row r="36" spans="1:18" ht="24">
      <c r="A36" s="10" t="s">
        <v>22</v>
      </c>
      <c r="B36" s="1">
        <f>B37</f>
        <v>2279359.32</v>
      </c>
      <c r="C36" s="1">
        <f>C37</f>
        <v>3011442.21</v>
      </c>
      <c r="D36" s="1">
        <f>D37</f>
        <v>2824960.3</v>
      </c>
      <c r="E36" s="1">
        <f>D36-B36</f>
        <v>545600.98</v>
      </c>
      <c r="F36" s="3" t="s">
        <v>66</v>
      </c>
      <c r="G36" s="1">
        <f t="shared" si="12"/>
        <v>-186481.91000000015</v>
      </c>
      <c r="H36" s="3">
        <f t="shared" si="5"/>
        <v>93.80755475297664</v>
      </c>
      <c r="I36" s="1">
        <f>I37</f>
        <v>2824960.3</v>
      </c>
      <c r="J36" s="1">
        <f>I36-B36</f>
        <v>545600.98</v>
      </c>
      <c r="K36" s="3" t="s">
        <v>66</v>
      </c>
      <c r="L36" s="1">
        <f t="shared" si="4"/>
        <v>-186481.91000000015</v>
      </c>
      <c r="M36" s="3">
        <f t="shared" si="7"/>
        <v>93.80755475297664</v>
      </c>
      <c r="N36" s="1">
        <f>N37</f>
        <v>2824960.3</v>
      </c>
      <c r="O36" s="1">
        <f t="shared" si="8"/>
        <v>545600.98</v>
      </c>
      <c r="P36" s="3" t="s">
        <v>66</v>
      </c>
      <c r="Q36" s="1">
        <f t="shared" si="13"/>
        <v>-186481.91000000015</v>
      </c>
      <c r="R36" s="3">
        <f t="shared" si="15"/>
        <v>93.80755475297664</v>
      </c>
    </row>
    <row r="37" spans="1:18" ht="73.5" customHeight="1">
      <c r="A37" s="11" t="s">
        <v>23</v>
      </c>
      <c r="B37" s="34">
        <v>2279359.32</v>
      </c>
      <c r="C37" s="2">
        <v>3011442.21</v>
      </c>
      <c r="D37" s="2">
        <v>2824960.3</v>
      </c>
      <c r="E37" s="2">
        <f>D37-B37</f>
        <v>545600.98</v>
      </c>
      <c r="F37" s="4" t="s">
        <v>66</v>
      </c>
      <c r="G37" s="2">
        <f t="shared" si="12"/>
        <v>-186481.91000000015</v>
      </c>
      <c r="H37" s="4">
        <f t="shared" si="5"/>
        <v>93.80755475297664</v>
      </c>
      <c r="I37" s="2">
        <v>2824960.3</v>
      </c>
      <c r="J37" s="2">
        <f>I37-B37</f>
        <v>545600.98</v>
      </c>
      <c r="K37" s="4" t="s">
        <v>66</v>
      </c>
      <c r="L37" s="2">
        <f t="shared" si="4"/>
        <v>-186481.91000000015</v>
      </c>
      <c r="M37" s="4">
        <f t="shared" si="7"/>
        <v>93.80755475297664</v>
      </c>
      <c r="N37" s="2">
        <v>2824960.3</v>
      </c>
      <c r="O37" s="2">
        <f t="shared" si="8"/>
        <v>545600.98</v>
      </c>
      <c r="P37" s="4" t="s">
        <v>66</v>
      </c>
      <c r="Q37" s="2">
        <f t="shared" si="13"/>
        <v>-186481.91000000015</v>
      </c>
      <c r="R37" s="4">
        <f t="shared" si="15"/>
        <v>93.80755475297664</v>
      </c>
    </row>
    <row r="38" spans="1:18" ht="60">
      <c r="A38" s="10" t="s">
        <v>52</v>
      </c>
      <c r="B38" s="1">
        <f>B39+B40+B41+B42+B43</f>
        <v>16616561.530000001</v>
      </c>
      <c r="C38" s="1">
        <f>C39+C40+C41+C42+C43</f>
        <v>34066098.58</v>
      </c>
      <c r="D38" s="1">
        <f>D39+D40+D41+D42+D43</f>
        <v>9909185.39</v>
      </c>
      <c r="E38" s="1">
        <f t="shared" si="14"/>
        <v>-6707376.140000001</v>
      </c>
      <c r="F38" s="3">
        <f t="shared" si="1"/>
        <v>59.634391700772035</v>
      </c>
      <c r="G38" s="1">
        <f t="shared" si="12"/>
        <v>-24156913.189999998</v>
      </c>
      <c r="H38" s="3">
        <f t="shared" si="5"/>
        <v>29.088113412017258</v>
      </c>
      <c r="I38" s="1">
        <f>I39+I40+I41+I42+I43</f>
        <v>4791445.3</v>
      </c>
      <c r="J38" s="1">
        <f t="shared" si="3"/>
        <v>-11825116.23</v>
      </c>
      <c r="K38" s="3">
        <f t="shared" si="6"/>
        <v>28.83535977855221</v>
      </c>
      <c r="L38" s="1">
        <f t="shared" si="4"/>
        <v>-29274653.279999997</v>
      </c>
      <c r="M38" s="3">
        <f t="shared" si="7"/>
        <v>14.06514247220851</v>
      </c>
      <c r="N38" s="1">
        <f>N39+N40+N41+N42+N43</f>
        <v>2213334.57</v>
      </c>
      <c r="O38" s="1">
        <f t="shared" si="8"/>
        <v>-14403226.96</v>
      </c>
      <c r="P38" s="3">
        <f t="shared" si="9"/>
        <v>13.320051600350554</v>
      </c>
      <c r="Q38" s="1">
        <f t="shared" si="13"/>
        <v>-31852764.009999998</v>
      </c>
      <c r="R38" s="3">
        <f t="shared" si="15"/>
        <v>6.49717655458038</v>
      </c>
    </row>
    <row r="39" spans="1:18" ht="24">
      <c r="A39" s="11" t="s">
        <v>24</v>
      </c>
      <c r="B39" s="34">
        <v>1695897</v>
      </c>
      <c r="C39" s="2">
        <v>2669975.1</v>
      </c>
      <c r="D39" s="2">
        <v>79811</v>
      </c>
      <c r="E39" s="2">
        <f t="shared" si="14"/>
        <v>-1616086</v>
      </c>
      <c r="F39" s="4">
        <f t="shared" si="1"/>
        <v>4.706123072332813</v>
      </c>
      <c r="G39" s="2">
        <f t="shared" si="12"/>
        <v>-2590164.1</v>
      </c>
      <c r="H39" s="4">
        <f t="shared" si="5"/>
        <v>2.98920390680797</v>
      </c>
      <c r="I39" s="2">
        <v>109411</v>
      </c>
      <c r="J39" s="2">
        <f t="shared" si="3"/>
        <v>-1586486</v>
      </c>
      <c r="K39" s="4">
        <f t="shared" si="6"/>
        <v>6.451512090651732</v>
      </c>
      <c r="L39" s="2">
        <f t="shared" si="4"/>
        <v>-2560564.1</v>
      </c>
      <c r="M39" s="4">
        <f t="shared" si="7"/>
        <v>4.097828477876067</v>
      </c>
      <c r="N39" s="9">
        <v>118911</v>
      </c>
      <c r="O39" s="2">
        <f t="shared" si="8"/>
        <v>-1576986</v>
      </c>
      <c r="P39" s="4">
        <f t="shared" si="9"/>
        <v>7.011687620179763</v>
      </c>
      <c r="Q39" s="2">
        <f t="shared" si="13"/>
        <v>-2551064.1</v>
      </c>
      <c r="R39" s="4">
        <f t="shared" si="15"/>
        <v>4.453637039536436</v>
      </c>
    </row>
    <row r="40" spans="1:18" ht="38.25" customHeight="1">
      <c r="A40" s="11" t="s">
        <v>25</v>
      </c>
      <c r="B40" s="34">
        <v>1292112</v>
      </c>
      <c r="C40" s="2">
        <v>1615140</v>
      </c>
      <c r="D40" s="2">
        <v>113059.8</v>
      </c>
      <c r="E40" s="2">
        <f t="shared" si="14"/>
        <v>-1179052.2</v>
      </c>
      <c r="F40" s="4">
        <f t="shared" si="1"/>
        <v>8.75</v>
      </c>
      <c r="G40" s="2">
        <f t="shared" si="12"/>
        <v>-1502080.2</v>
      </c>
      <c r="H40" s="4">
        <f t="shared" si="5"/>
        <v>7.000000000000001</v>
      </c>
      <c r="I40" s="2">
        <v>121135.5</v>
      </c>
      <c r="J40" s="2">
        <f t="shared" si="3"/>
        <v>-1170976.5</v>
      </c>
      <c r="K40" s="4">
        <f t="shared" si="6"/>
        <v>9.375</v>
      </c>
      <c r="L40" s="2">
        <f t="shared" si="4"/>
        <v>-1494004.5</v>
      </c>
      <c r="M40" s="4">
        <f t="shared" si="7"/>
        <v>7.5</v>
      </c>
      <c r="N40" s="2">
        <v>121135.5</v>
      </c>
      <c r="O40" s="2">
        <f t="shared" si="8"/>
        <v>-1170976.5</v>
      </c>
      <c r="P40" s="4">
        <f t="shared" si="9"/>
        <v>9.375</v>
      </c>
      <c r="Q40" s="2">
        <f t="shared" si="13"/>
        <v>-1494004.5</v>
      </c>
      <c r="R40" s="4">
        <f t="shared" si="15"/>
        <v>7.5</v>
      </c>
    </row>
    <row r="41" spans="1:18" ht="39" customHeight="1">
      <c r="A41" s="12" t="s">
        <v>54</v>
      </c>
      <c r="B41" s="34">
        <v>3318279.07</v>
      </c>
      <c r="C41" s="2">
        <v>10555660.48</v>
      </c>
      <c r="D41" s="2">
        <v>4140298.8</v>
      </c>
      <c r="E41" s="2">
        <f>D41-B41</f>
        <v>822019.73</v>
      </c>
      <c r="F41" s="4" t="s">
        <v>67</v>
      </c>
      <c r="G41" s="2">
        <f t="shared" si="12"/>
        <v>-6415361.680000001</v>
      </c>
      <c r="H41" s="4">
        <f t="shared" si="5"/>
        <v>39.2234934786383</v>
      </c>
      <c r="I41" s="2">
        <v>4140298.8</v>
      </c>
      <c r="J41" s="2">
        <f t="shared" si="3"/>
        <v>822019.73</v>
      </c>
      <c r="K41" s="4">
        <f t="shared" si="6"/>
        <v>124.77247129187359</v>
      </c>
      <c r="L41" s="2">
        <f t="shared" si="4"/>
        <v>-6415361.680000001</v>
      </c>
      <c r="M41" s="4" t="s">
        <v>57</v>
      </c>
      <c r="N41" s="5">
        <v>1035074.7</v>
      </c>
      <c r="O41" s="2">
        <f t="shared" si="8"/>
        <v>-2283204.37</v>
      </c>
      <c r="P41" s="4">
        <f t="shared" si="9"/>
        <v>31.193117822968397</v>
      </c>
      <c r="Q41" s="2">
        <f t="shared" si="13"/>
        <v>-9520585.780000001</v>
      </c>
      <c r="R41" s="4">
        <f t="shared" si="15"/>
        <v>9.805873369659574</v>
      </c>
    </row>
    <row r="42" spans="1:18" ht="27" customHeight="1">
      <c r="A42" s="17" t="s">
        <v>47</v>
      </c>
      <c r="B42" s="34">
        <v>294000</v>
      </c>
      <c r="C42" s="2">
        <v>0</v>
      </c>
      <c r="D42" s="2">
        <v>397700</v>
      </c>
      <c r="E42" s="2">
        <f>D42-B42</f>
        <v>103700</v>
      </c>
      <c r="F42" s="4">
        <f t="shared" si="1"/>
        <v>135.2721088435374</v>
      </c>
      <c r="G42" s="2">
        <f t="shared" si="12"/>
        <v>397700</v>
      </c>
      <c r="H42" s="4" t="e">
        <f t="shared" si="5"/>
        <v>#DIV/0!</v>
      </c>
      <c r="I42" s="2">
        <v>420600</v>
      </c>
      <c r="J42" s="2">
        <f t="shared" si="3"/>
        <v>126600</v>
      </c>
      <c r="K42" s="4">
        <f t="shared" si="6"/>
        <v>143.06122448979593</v>
      </c>
      <c r="L42" s="2">
        <f t="shared" si="4"/>
        <v>420600</v>
      </c>
      <c r="M42" s="4" t="e">
        <f t="shared" si="7"/>
        <v>#DIV/0!</v>
      </c>
      <c r="N42" s="5">
        <v>0</v>
      </c>
      <c r="O42" s="2">
        <f t="shared" si="8"/>
        <v>-294000</v>
      </c>
      <c r="P42" s="4">
        <f t="shared" si="9"/>
        <v>0</v>
      </c>
      <c r="Q42" s="2">
        <f t="shared" si="13"/>
        <v>0</v>
      </c>
      <c r="R42" s="4" t="e">
        <f t="shared" si="15"/>
        <v>#DIV/0!</v>
      </c>
    </row>
    <row r="43" spans="1:18" ht="27" customHeight="1">
      <c r="A43" s="12" t="s">
        <v>53</v>
      </c>
      <c r="B43" s="34">
        <v>10016273.46</v>
      </c>
      <c r="C43" s="2">
        <v>19225323</v>
      </c>
      <c r="D43" s="2">
        <v>5178315.79</v>
      </c>
      <c r="E43" s="2">
        <f>D43-B43</f>
        <v>-4837957.670000001</v>
      </c>
      <c r="F43" s="4">
        <f t="shared" si="1"/>
        <v>51.69902569732755</v>
      </c>
      <c r="G43" s="2">
        <f t="shared" si="12"/>
        <v>-14047007.21</v>
      </c>
      <c r="H43" s="4">
        <f t="shared" si="5"/>
        <v>26.934870170971898</v>
      </c>
      <c r="I43" s="7">
        <v>0</v>
      </c>
      <c r="J43" s="2">
        <f t="shared" si="3"/>
        <v>-10016273.46</v>
      </c>
      <c r="K43" s="4">
        <f t="shared" si="6"/>
        <v>0</v>
      </c>
      <c r="L43" s="2">
        <f t="shared" si="4"/>
        <v>-19225323</v>
      </c>
      <c r="M43" s="4">
        <f t="shared" si="7"/>
        <v>0</v>
      </c>
      <c r="N43" s="6">
        <v>938213.37</v>
      </c>
      <c r="O43" s="2">
        <f t="shared" si="8"/>
        <v>-9078060.090000002</v>
      </c>
      <c r="P43" s="4">
        <f t="shared" si="9"/>
        <v>9.36689052816655</v>
      </c>
      <c r="Q43" s="2">
        <f t="shared" si="13"/>
        <v>-18287109.63</v>
      </c>
      <c r="R43" s="4">
        <f t="shared" si="15"/>
        <v>4.880091585457367</v>
      </c>
    </row>
    <row r="44" spans="1:18" ht="48">
      <c r="A44" s="18" t="s">
        <v>26</v>
      </c>
      <c r="B44" s="1">
        <f>B46+B47</f>
        <v>12753519.08</v>
      </c>
      <c r="C44" s="1">
        <f>C46+C47</f>
        <v>24027437.93</v>
      </c>
      <c r="D44" s="1">
        <f>D46+D47</f>
        <v>11402108.6</v>
      </c>
      <c r="E44" s="1">
        <f>D44-B44</f>
        <v>-1351410.4800000004</v>
      </c>
      <c r="F44" s="3">
        <f t="shared" si="1"/>
        <v>89.40362678314196</v>
      </c>
      <c r="G44" s="1">
        <f t="shared" si="12"/>
        <v>-12625329.33</v>
      </c>
      <c r="H44" s="3">
        <f t="shared" si="5"/>
        <v>47.45453357623136</v>
      </c>
      <c r="I44" s="1">
        <f>I46+I47</f>
        <v>11992372.35</v>
      </c>
      <c r="J44" s="1">
        <f t="shared" si="3"/>
        <v>-761146.7300000004</v>
      </c>
      <c r="K44" s="3">
        <f t="shared" si="6"/>
        <v>94.03186896710237</v>
      </c>
      <c r="L44" s="1">
        <f t="shared" si="4"/>
        <v>-12035065.58</v>
      </c>
      <c r="M44" s="3">
        <f t="shared" si="7"/>
        <v>49.91115733994532</v>
      </c>
      <c r="N44" s="1">
        <f>N46+N47</f>
        <v>7007760</v>
      </c>
      <c r="O44" s="1">
        <f t="shared" si="8"/>
        <v>-5745759.08</v>
      </c>
      <c r="P44" s="3">
        <f t="shared" si="9"/>
        <v>54.94765763113595</v>
      </c>
      <c r="Q44" s="1">
        <f t="shared" si="13"/>
        <v>-17019677.93</v>
      </c>
      <c r="R44" s="3">
        <f t="shared" si="15"/>
        <v>29.165656448331944</v>
      </c>
    </row>
    <row r="45" spans="1:18" ht="0.75" customHeight="1">
      <c r="A45" s="36" t="s">
        <v>41</v>
      </c>
      <c r="B45" s="27"/>
      <c r="C45" s="2"/>
      <c r="D45" s="31"/>
      <c r="E45" s="2">
        <f>D45-B45</f>
        <v>0</v>
      </c>
      <c r="F45" s="3" t="e">
        <f t="shared" si="1"/>
        <v>#DIV/0!</v>
      </c>
      <c r="G45" s="2">
        <f>D45-C45</f>
        <v>0</v>
      </c>
      <c r="H45" s="4" t="e">
        <f t="shared" si="5"/>
        <v>#DIV/0!</v>
      </c>
      <c r="I45" s="32"/>
      <c r="J45" s="2">
        <f>I45-B45</f>
        <v>0</v>
      </c>
      <c r="K45" s="4" t="e">
        <f t="shared" si="6"/>
        <v>#DIV/0!</v>
      </c>
      <c r="L45" s="2">
        <f t="shared" si="4"/>
        <v>0</v>
      </c>
      <c r="M45" s="4"/>
      <c r="N45" s="32"/>
      <c r="O45" s="2">
        <f t="shared" si="8"/>
        <v>0</v>
      </c>
      <c r="P45" s="4" t="e">
        <f t="shared" si="9"/>
        <v>#DIV/0!</v>
      </c>
      <c r="Q45" s="2">
        <f t="shared" si="13"/>
        <v>0</v>
      </c>
      <c r="R45" s="4"/>
    </row>
    <row r="46" spans="1:18" ht="26.25" customHeight="1">
      <c r="A46" s="38" t="s">
        <v>78</v>
      </c>
      <c r="B46" s="35">
        <v>0</v>
      </c>
      <c r="C46" s="2">
        <v>6109912.61</v>
      </c>
      <c r="D46" s="29">
        <v>4921808.6</v>
      </c>
      <c r="E46" s="2"/>
      <c r="F46" s="3"/>
      <c r="G46" s="2"/>
      <c r="H46" s="4"/>
      <c r="I46" s="39">
        <v>5222122.35</v>
      </c>
      <c r="J46" s="2"/>
      <c r="K46" s="4"/>
      <c r="L46" s="2"/>
      <c r="M46" s="4"/>
      <c r="N46" s="32">
        <v>0</v>
      </c>
      <c r="O46" s="2"/>
      <c r="P46" s="4"/>
      <c r="Q46" s="2"/>
      <c r="R46" s="4"/>
    </row>
    <row r="47" spans="1:18" ht="36">
      <c r="A47" s="37" t="s">
        <v>42</v>
      </c>
      <c r="B47" s="34">
        <v>12753519.08</v>
      </c>
      <c r="C47" s="2">
        <v>17917525.32</v>
      </c>
      <c r="D47" s="2">
        <v>6480300</v>
      </c>
      <c r="E47" s="2">
        <f>D47-B47</f>
        <v>-6273219.08</v>
      </c>
      <c r="F47" s="4">
        <f t="shared" si="1"/>
        <v>50.81185796132435</v>
      </c>
      <c r="G47" s="2">
        <f>D47-C47</f>
        <v>-11437225.32</v>
      </c>
      <c r="H47" s="4">
        <f t="shared" si="5"/>
        <v>36.16738296312897</v>
      </c>
      <c r="I47" s="2">
        <v>6770250</v>
      </c>
      <c r="J47" s="2">
        <f>I47-B47</f>
        <v>-5983269.08</v>
      </c>
      <c r="K47" s="4">
        <f t="shared" si="6"/>
        <v>53.085348110836875</v>
      </c>
      <c r="L47" s="2">
        <f t="shared" si="4"/>
        <v>-11147275.32</v>
      </c>
      <c r="M47" s="4">
        <f t="shared" si="7"/>
        <v>37.78563099025106</v>
      </c>
      <c r="N47" s="5">
        <v>7007760</v>
      </c>
      <c r="O47" s="2">
        <f>N47-B47</f>
        <v>-5745759.08</v>
      </c>
      <c r="P47" s="4">
        <f t="shared" si="9"/>
        <v>54.94765763113595</v>
      </c>
      <c r="Q47" s="2">
        <f>N47-C47</f>
        <v>-10909765.32</v>
      </c>
      <c r="R47" s="4">
        <f>N47/C47*100</f>
        <v>39.11120467165049</v>
      </c>
    </row>
    <row r="48" spans="1:18" ht="48">
      <c r="A48" s="10" t="s">
        <v>27</v>
      </c>
      <c r="B48" s="1">
        <f>B49+B50+B51</f>
        <v>681631.5</v>
      </c>
      <c r="C48" s="1">
        <f>C49+C50+C51</f>
        <v>902820</v>
      </c>
      <c r="D48" s="1">
        <f>D49+D50+D51</f>
        <v>867000</v>
      </c>
      <c r="E48" s="1">
        <f>D48-B48</f>
        <v>185368.5</v>
      </c>
      <c r="F48" s="3">
        <f t="shared" si="1"/>
        <v>127.19482594334328</v>
      </c>
      <c r="G48" s="1">
        <f t="shared" si="12"/>
        <v>-35820</v>
      </c>
      <c r="H48" s="3">
        <f t="shared" si="5"/>
        <v>96.03243171396292</v>
      </c>
      <c r="I48" s="1">
        <f>I49+I50+I51</f>
        <v>761000</v>
      </c>
      <c r="J48" s="1">
        <f>I48-B48</f>
        <v>79368.5</v>
      </c>
      <c r="K48" s="3">
        <f t="shared" si="6"/>
        <v>111.64390143354584</v>
      </c>
      <c r="L48" s="1">
        <f t="shared" si="4"/>
        <v>-141820</v>
      </c>
      <c r="M48" s="3">
        <f t="shared" si="7"/>
        <v>84.29144236946456</v>
      </c>
      <c r="N48" s="1">
        <f>N49+N50+N51</f>
        <v>625000</v>
      </c>
      <c r="O48" s="1">
        <f t="shared" si="8"/>
        <v>-56631.5</v>
      </c>
      <c r="P48" s="3">
        <f t="shared" si="9"/>
        <v>91.69177187380572</v>
      </c>
      <c r="Q48" s="1">
        <f t="shared" si="13"/>
        <v>-277820</v>
      </c>
      <c r="R48" s="3">
        <f t="shared" si="15"/>
        <v>69.22753151237234</v>
      </c>
    </row>
    <row r="49" spans="1:18" ht="36">
      <c r="A49" s="11" t="s">
        <v>28</v>
      </c>
      <c r="B49" s="34">
        <v>361631.5</v>
      </c>
      <c r="C49" s="2">
        <v>402820</v>
      </c>
      <c r="D49" s="2">
        <v>367000</v>
      </c>
      <c r="E49" s="2">
        <f>D49-B49</f>
        <v>5368.5</v>
      </c>
      <c r="F49" s="4">
        <f t="shared" si="1"/>
        <v>101.48452222773736</v>
      </c>
      <c r="G49" s="2">
        <f t="shared" si="12"/>
        <v>-35820</v>
      </c>
      <c r="H49" s="4">
        <f t="shared" si="5"/>
        <v>91.107690780001</v>
      </c>
      <c r="I49" s="2">
        <v>261000</v>
      </c>
      <c r="J49" s="2">
        <f>I47-B49</f>
        <v>6408618.5</v>
      </c>
      <c r="K49" s="4">
        <f t="shared" si="6"/>
        <v>72.17291635269605</v>
      </c>
      <c r="L49" s="2">
        <f t="shared" si="4"/>
        <v>-141820</v>
      </c>
      <c r="M49" s="4">
        <f t="shared" si="7"/>
        <v>64.79320788441487</v>
      </c>
      <c r="N49" s="5">
        <v>125000</v>
      </c>
      <c r="O49" s="2">
        <f t="shared" si="8"/>
        <v>-236631.5</v>
      </c>
      <c r="P49" s="4">
        <f t="shared" si="9"/>
        <v>34.56557296585059</v>
      </c>
      <c r="Q49" s="2">
        <f t="shared" si="13"/>
        <v>-277820</v>
      </c>
      <c r="R49" s="4">
        <f t="shared" si="15"/>
        <v>31.031229829700614</v>
      </c>
    </row>
    <row r="50" spans="1:18" ht="48">
      <c r="A50" s="11" t="s">
        <v>29</v>
      </c>
      <c r="B50" s="34">
        <v>120000</v>
      </c>
      <c r="C50" s="2">
        <v>200000</v>
      </c>
      <c r="D50" s="2">
        <v>200000</v>
      </c>
      <c r="E50" s="2">
        <f aca="true" t="shared" si="16" ref="E50:E61">D50-B50</f>
        <v>80000</v>
      </c>
      <c r="F50" s="4">
        <f t="shared" si="1"/>
        <v>166.66666666666669</v>
      </c>
      <c r="G50" s="2">
        <f t="shared" si="12"/>
        <v>0</v>
      </c>
      <c r="H50" s="4">
        <f t="shared" si="5"/>
        <v>100</v>
      </c>
      <c r="I50" s="2">
        <v>200000</v>
      </c>
      <c r="J50" s="2">
        <f>I50-B50</f>
        <v>80000</v>
      </c>
      <c r="K50" s="4">
        <f t="shared" si="6"/>
        <v>166.66666666666669</v>
      </c>
      <c r="L50" s="2">
        <f t="shared" si="4"/>
        <v>0</v>
      </c>
      <c r="M50" s="4">
        <f t="shared" si="7"/>
        <v>100</v>
      </c>
      <c r="N50" s="2">
        <v>200000</v>
      </c>
      <c r="O50" s="2">
        <f t="shared" si="8"/>
        <v>80000</v>
      </c>
      <c r="P50" s="4">
        <f t="shared" si="9"/>
        <v>166.66666666666669</v>
      </c>
      <c r="Q50" s="2">
        <f t="shared" si="13"/>
        <v>0</v>
      </c>
      <c r="R50" s="4">
        <f t="shared" si="15"/>
        <v>100</v>
      </c>
    </row>
    <row r="51" spans="1:18" ht="60">
      <c r="A51" s="11" t="s">
        <v>30</v>
      </c>
      <c r="B51" s="34">
        <v>200000</v>
      </c>
      <c r="C51" s="2">
        <v>300000</v>
      </c>
      <c r="D51" s="2">
        <v>300000</v>
      </c>
      <c r="E51" s="2">
        <f t="shared" si="16"/>
        <v>100000</v>
      </c>
      <c r="F51" s="4">
        <f t="shared" si="1"/>
        <v>150</v>
      </c>
      <c r="G51" s="2">
        <f t="shared" si="12"/>
        <v>0</v>
      </c>
      <c r="H51" s="4">
        <f t="shared" si="5"/>
        <v>100</v>
      </c>
      <c r="I51" s="2">
        <v>300000</v>
      </c>
      <c r="J51" s="2">
        <f>I51-B51</f>
        <v>100000</v>
      </c>
      <c r="K51" s="4">
        <f t="shared" si="6"/>
        <v>150</v>
      </c>
      <c r="L51" s="2">
        <f t="shared" si="4"/>
        <v>0</v>
      </c>
      <c r="M51" s="4">
        <f t="shared" si="7"/>
        <v>100</v>
      </c>
      <c r="N51" s="2">
        <v>300000</v>
      </c>
      <c r="O51" s="2">
        <f t="shared" si="8"/>
        <v>100000</v>
      </c>
      <c r="P51" s="4">
        <f t="shared" si="9"/>
        <v>150</v>
      </c>
      <c r="Q51" s="2">
        <f t="shared" si="13"/>
        <v>0</v>
      </c>
      <c r="R51" s="4">
        <f t="shared" si="15"/>
        <v>100</v>
      </c>
    </row>
    <row r="52" spans="1:18" ht="48">
      <c r="A52" s="10" t="s">
        <v>31</v>
      </c>
      <c r="B52" s="1">
        <f>B53+B54</f>
        <v>9016039.74</v>
      </c>
      <c r="C52" s="1">
        <f>C53+C54</f>
        <v>8372573</v>
      </c>
      <c r="D52" s="1">
        <f>D53+D54</f>
        <v>8813738</v>
      </c>
      <c r="E52" s="1">
        <f t="shared" si="16"/>
        <v>-202301.74000000022</v>
      </c>
      <c r="F52" s="3">
        <f t="shared" si="1"/>
        <v>97.75620177113372</v>
      </c>
      <c r="G52" s="1">
        <f t="shared" si="12"/>
        <v>441165</v>
      </c>
      <c r="H52" s="3">
        <f t="shared" si="5"/>
        <v>105.26916874896163</v>
      </c>
      <c r="I52" s="1">
        <f>I53+I54</f>
        <v>8813738</v>
      </c>
      <c r="J52" s="1">
        <f>I52-B52</f>
        <v>-202301.74000000022</v>
      </c>
      <c r="K52" s="3">
        <f t="shared" si="6"/>
        <v>97.75620177113372</v>
      </c>
      <c r="L52" s="1">
        <f t="shared" si="4"/>
        <v>441165</v>
      </c>
      <c r="M52" s="3">
        <f t="shared" si="7"/>
        <v>105.26916874896163</v>
      </c>
      <c r="N52" s="1">
        <f>N53+N54</f>
        <v>8813738</v>
      </c>
      <c r="O52" s="1">
        <f t="shared" si="8"/>
        <v>-202301.74000000022</v>
      </c>
      <c r="P52" s="3">
        <f t="shared" si="9"/>
        <v>97.75620177113372</v>
      </c>
      <c r="Q52" s="1">
        <f t="shared" si="13"/>
        <v>441165</v>
      </c>
      <c r="R52" s="3">
        <f t="shared" si="15"/>
        <v>105.26916874896163</v>
      </c>
    </row>
    <row r="53" spans="1:18" ht="24">
      <c r="A53" s="11" t="s">
        <v>32</v>
      </c>
      <c r="B53" s="34">
        <v>8813329.74</v>
      </c>
      <c r="C53" s="2">
        <v>8211100</v>
      </c>
      <c r="D53" s="2">
        <v>8313738</v>
      </c>
      <c r="E53" s="2">
        <f t="shared" si="16"/>
        <v>-499591.7400000002</v>
      </c>
      <c r="F53" s="4">
        <f t="shared" si="1"/>
        <v>94.33140759805498</v>
      </c>
      <c r="G53" s="2">
        <f t="shared" si="12"/>
        <v>102638</v>
      </c>
      <c r="H53" s="4">
        <f t="shared" si="5"/>
        <v>101.24999086602283</v>
      </c>
      <c r="I53" s="2">
        <v>8313738</v>
      </c>
      <c r="J53" s="2">
        <f>I53-B53</f>
        <v>-499591.7400000002</v>
      </c>
      <c r="K53" s="4">
        <f t="shared" si="6"/>
        <v>94.33140759805498</v>
      </c>
      <c r="L53" s="2">
        <f t="shared" si="4"/>
        <v>102638</v>
      </c>
      <c r="M53" s="4">
        <f t="shared" si="7"/>
        <v>101.24999086602283</v>
      </c>
      <c r="N53" s="2">
        <v>8313738</v>
      </c>
      <c r="O53" s="2">
        <f t="shared" si="8"/>
        <v>-499591.7400000002</v>
      </c>
      <c r="P53" s="4">
        <f t="shared" si="9"/>
        <v>94.33140759805498</v>
      </c>
      <c r="Q53" s="2">
        <f t="shared" si="13"/>
        <v>102638</v>
      </c>
      <c r="R53" s="4">
        <f t="shared" si="15"/>
        <v>101.24999086602283</v>
      </c>
    </row>
    <row r="54" spans="1:18" ht="36">
      <c r="A54" s="14" t="s">
        <v>51</v>
      </c>
      <c r="B54" s="34">
        <v>202710</v>
      </c>
      <c r="C54" s="27">
        <v>161473</v>
      </c>
      <c r="D54" s="2">
        <v>500000</v>
      </c>
      <c r="E54" s="2">
        <f t="shared" si="16"/>
        <v>297290</v>
      </c>
      <c r="F54" s="3">
        <f t="shared" si="1"/>
        <v>246.65778698633517</v>
      </c>
      <c r="G54" s="2">
        <f t="shared" si="12"/>
        <v>338527</v>
      </c>
      <c r="H54" s="4" t="s">
        <v>70</v>
      </c>
      <c r="I54" s="2">
        <v>500000</v>
      </c>
      <c r="J54" s="2">
        <f>I54-B54</f>
        <v>297290</v>
      </c>
      <c r="K54" s="4">
        <f t="shared" si="6"/>
        <v>246.65778698633517</v>
      </c>
      <c r="L54" s="2">
        <f t="shared" si="4"/>
        <v>338527</v>
      </c>
      <c r="M54" s="4" t="s">
        <v>71</v>
      </c>
      <c r="N54" s="5">
        <v>500000</v>
      </c>
      <c r="O54" s="2">
        <f t="shared" si="8"/>
        <v>297290</v>
      </c>
      <c r="P54" s="4">
        <f t="shared" si="9"/>
        <v>246.65778698633517</v>
      </c>
      <c r="Q54" s="2">
        <f t="shared" si="13"/>
        <v>338527</v>
      </c>
      <c r="R54" s="4" t="s">
        <v>71</v>
      </c>
    </row>
    <row r="55" spans="1:18" ht="36">
      <c r="A55" s="13" t="s">
        <v>43</v>
      </c>
      <c r="B55" s="1">
        <f>B56+B57</f>
        <v>2910345.24</v>
      </c>
      <c r="C55" s="1">
        <f>C56+C57</f>
        <v>3221742.96</v>
      </c>
      <c r="D55" s="1">
        <f>D56+D57</f>
        <v>2767360.91</v>
      </c>
      <c r="E55" s="1">
        <f t="shared" si="16"/>
        <v>-142984.33000000007</v>
      </c>
      <c r="F55" s="3">
        <f t="shared" si="1"/>
        <v>95.0870320113637</v>
      </c>
      <c r="G55" s="1">
        <f t="shared" si="12"/>
        <v>-454382.0499999998</v>
      </c>
      <c r="H55" s="3">
        <f t="shared" si="5"/>
        <v>85.89639038118672</v>
      </c>
      <c r="I55" s="1">
        <f>I56+I57</f>
        <v>2267360.91</v>
      </c>
      <c r="J55" s="1">
        <f t="shared" si="3"/>
        <v>-642984.3300000001</v>
      </c>
      <c r="K55" s="3">
        <f t="shared" si="6"/>
        <v>77.9069396591588</v>
      </c>
      <c r="L55" s="1">
        <f t="shared" si="4"/>
        <v>-954382.0499999998</v>
      </c>
      <c r="M55" s="3">
        <f t="shared" si="7"/>
        <v>70.37684067756913</v>
      </c>
      <c r="N55" s="1">
        <f>N56+N57</f>
        <v>2267360.91</v>
      </c>
      <c r="O55" s="1">
        <f t="shared" si="8"/>
        <v>-642984.3300000001</v>
      </c>
      <c r="P55" s="3">
        <f t="shared" si="9"/>
        <v>77.9069396591588</v>
      </c>
      <c r="Q55" s="1">
        <f t="shared" si="13"/>
        <v>-954382.0499999998</v>
      </c>
      <c r="R55" s="3">
        <f t="shared" si="15"/>
        <v>70.37684067756913</v>
      </c>
    </row>
    <row r="56" spans="1:18" ht="24">
      <c r="A56" s="14" t="s">
        <v>44</v>
      </c>
      <c r="B56" s="34">
        <v>2082345.24</v>
      </c>
      <c r="C56" s="2">
        <v>2307742.96</v>
      </c>
      <c r="D56" s="2">
        <v>1900000</v>
      </c>
      <c r="E56" s="2">
        <f t="shared" si="16"/>
        <v>-182345.24</v>
      </c>
      <c r="F56" s="4">
        <f t="shared" si="1"/>
        <v>91.24327529857634</v>
      </c>
      <c r="G56" s="2">
        <f t="shared" si="12"/>
        <v>-407742.95999999996</v>
      </c>
      <c r="H56" s="4">
        <f t="shared" si="5"/>
        <v>82.33152621122069</v>
      </c>
      <c r="I56" s="2">
        <v>1400000</v>
      </c>
      <c r="J56" s="2">
        <f t="shared" si="3"/>
        <v>-682345.24</v>
      </c>
      <c r="K56" s="4" t="s">
        <v>69</v>
      </c>
      <c r="L56" s="2">
        <f t="shared" si="4"/>
        <v>-907742.96</v>
      </c>
      <c r="M56" s="4">
        <f t="shared" si="7"/>
        <v>60.665335103004715</v>
      </c>
      <c r="N56" s="5">
        <v>1400000</v>
      </c>
      <c r="O56" s="2">
        <f t="shared" si="8"/>
        <v>-682345.24</v>
      </c>
      <c r="P56" s="4">
        <f t="shared" si="9"/>
        <v>67.23188706210888</v>
      </c>
      <c r="Q56" s="2">
        <f t="shared" si="13"/>
        <v>-907742.96</v>
      </c>
      <c r="R56" s="4">
        <f t="shared" si="15"/>
        <v>60.665335103004715</v>
      </c>
    </row>
    <row r="57" spans="1:18" ht="24">
      <c r="A57" s="14" t="s">
        <v>45</v>
      </c>
      <c r="B57" s="34">
        <v>828000</v>
      </c>
      <c r="C57" s="2">
        <v>914000</v>
      </c>
      <c r="D57" s="2">
        <v>867360.91</v>
      </c>
      <c r="E57" s="2">
        <f t="shared" si="16"/>
        <v>39360.91000000003</v>
      </c>
      <c r="F57" s="4">
        <f t="shared" si="1"/>
        <v>104.75373309178744</v>
      </c>
      <c r="G57" s="2">
        <f t="shared" si="12"/>
        <v>-46639.08999999997</v>
      </c>
      <c r="H57" s="4">
        <f t="shared" si="5"/>
        <v>94.89725492341357</v>
      </c>
      <c r="I57" s="2">
        <v>867360.91</v>
      </c>
      <c r="J57" s="2">
        <f t="shared" si="3"/>
        <v>39360.91000000003</v>
      </c>
      <c r="K57" s="4">
        <f t="shared" si="6"/>
        <v>104.75373309178744</v>
      </c>
      <c r="L57" s="2">
        <f t="shared" si="4"/>
        <v>-46639.08999999997</v>
      </c>
      <c r="M57" s="4">
        <f t="shared" si="7"/>
        <v>94.89725492341357</v>
      </c>
      <c r="N57" s="5">
        <v>867360.91</v>
      </c>
      <c r="O57" s="2">
        <f t="shared" si="8"/>
        <v>39360.91000000003</v>
      </c>
      <c r="P57" s="4">
        <f t="shared" si="9"/>
        <v>104.75373309178744</v>
      </c>
      <c r="Q57" s="2">
        <f t="shared" si="13"/>
        <v>-46639.08999999997</v>
      </c>
      <c r="R57" s="4">
        <f t="shared" si="15"/>
        <v>94.89725492341357</v>
      </c>
    </row>
    <row r="58" spans="1:18" ht="48.75">
      <c r="A58" s="19" t="s">
        <v>62</v>
      </c>
      <c r="B58" s="26">
        <f>B59</f>
        <v>772200</v>
      </c>
      <c r="C58" s="1">
        <f>C59</f>
        <v>250000</v>
      </c>
      <c r="D58" s="1">
        <v>0</v>
      </c>
      <c r="E58" s="1">
        <f t="shared" si="16"/>
        <v>-772200</v>
      </c>
      <c r="F58" s="3">
        <f t="shared" si="1"/>
        <v>0</v>
      </c>
      <c r="G58" s="1">
        <f>D58-C58</f>
        <v>-250000</v>
      </c>
      <c r="H58" s="3">
        <f t="shared" si="5"/>
        <v>0</v>
      </c>
      <c r="I58" s="1">
        <f>I59</f>
        <v>0</v>
      </c>
      <c r="J58" s="1">
        <f>I58-B58</f>
        <v>-772200</v>
      </c>
      <c r="K58" s="3">
        <f t="shared" si="6"/>
        <v>0</v>
      </c>
      <c r="L58" s="1">
        <f t="shared" si="4"/>
        <v>-250000</v>
      </c>
      <c r="M58" s="3">
        <f t="shared" si="7"/>
        <v>0</v>
      </c>
      <c r="N58" s="45">
        <f>N59</f>
        <v>0</v>
      </c>
      <c r="O58" s="1">
        <f t="shared" si="8"/>
        <v>-772200</v>
      </c>
      <c r="P58" s="3">
        <f t="shared" si="9"/>
        <v>0</v>
      </c>
      <c r="Q58" s="1">
        <f t="shared" si="13"/>
        <v>-250000</v>
      </c>
      <c r="R58" s="3">
        <f t="shared" si="15"/>
        <v>0</v>
      </c>
    </row>
    <row r="59" spans="1:18" ht="36.75">
      <c r="A59" s="20" t="s">
        <v>63</v>
      </c>
      <c r="B59" s="34">
        <v>772200</v>
      </c>
      <c r="C59" s="2">
        <v>250000</v>
      </c>
      <c r="D59" s="2">
        <v>0</v>
      </c>
      <c r="E59" s="2">
        <f>D59-B59</f>
        <v>-772200</v>
      </c>
      <c r="F59" s="4">
        <f t="shared" si="1"/>
        <v>0</v>
      </c>
      <c r="G59" s="2">
        <f>D59-C59</f>
        <v>-250000</v>
      </c>
      <c r="H59" s="4">
        <f t="shared" si="5"/>
        <v>0</v>
      </c>
      <c r="I59" s="1">
        <v>0</v>
      </c>
      <c r="J59" s="2">
        <f>I59-B59</f>
        <v>-772200</v>
      </c>
      <c r="K59" s="4">
        <f t="shared" si="6"/>
        <v>0</v>
      </c>
      <c r="L59" s="2">
        <f t="shared" si="4"/>
        <v>-250000</v>
      </c>
      <c r="M59" s="4">
        <f t="shared" si="7"/>
        <v>0</v>
      </c>
      <c r="N59" s="5">
        <v>0</v>
      </c>
      <c r="O59" s="2">
        <f t="shared" si="8"/>
        <v>-772200</v>
      </c>
      <c r="P59" s="4">
        <f t="shared" si="9"/>
        <v>0</v>
      </c>
      <c r="Q59" s="2">
        <f t="shared" si="13"/>
        <v>-250000</v>
      </c>
      <c r="R59" s="4">
        <f t="shared" si="15"/>
        <v>0</v>
      </c>
    </row>
    <row r="60" spans="1:18" ht="72" hidden="1">
      <c r="A60" s="21" t="s">
        <v>48</v>
      </c>
      <c r="B60" s="1"/>
      <c r="C60" s="8">
        <f>C61</f>
        <v>0</v>
      </c>
      <c r="D60" s="8">
        <f>D61</f>
        <v>0</v>
      </c>
      <c r="E60" s="1">
        <f t="shared" si="16"/>
        <v>0</v>
      </c>
      <c r="F60" s="3"/>
      <c r="G60" s="1">
        <f t="shared" si="12"/>
        <v>0</v>
      </c>
      <c r="H60" s="4"/>
      <c r="I60" s="8">
        <f>I61</f>
        <v>0</v>
      </c>
      <c r="J60" s="1">
        <f t="shared" si="3"/>
        <v>0</v>
      </c>
      <c r="K60" s="4"/>
      <c r="L60" s="1">
        <f t="shared" si="4"/>
        <v>0</v>
      </c>
      <c r="M60" s="3" t="s">
        <v>58</v>
      </c>
      <c r="N60" s="8">
        <f>N61</f>
        <v>0</v>
      </c>
      <c r="O60" s="1">
        <f t="shared" si="8"/>
        <v>0</v>
      </c>
      <c r="P60" s="4"/>
      <c r="Q60" s="1">
        <f t="shared" si="13"/>
        <v>0</v>
      </c>
      <c r="R60" s="3"/>
    </row>
    <row r="61" spans="1:18" ht="48" hidden="1">
      <c r="A61" s="22" t="s">
        <v>49</v>
      </c>
      <c r="B61" s="1"/>
      <c r="C61" s="33"/>
      <c r="D61" s="2"/>
      <c r="E61" s="2">
        <f t="shared" si="16"/>
        <v>0</v>
      </c>
      <c r="F61" s="3"/>
      <c r="G61" s="2">
        <f t="shared" si="12"/>
        <v>0</v>
      </c>
      <c r="H61" s="4"/>
      <c r="I61" s="2"/>
      <c r="J61" s="2">
        <f t="shared" si="3"/>
        <v>0</v>
      </c>
      <c r="K61" s="4"/>
      <c r="L61" s="2">
        <f t="shared" si="4"/>
        <v>0</v>
      </c>
      <c r="M61" s="4" t="s">
        <v>58</v>
      </c>
      <c r="N61" s="2"/>
      <c r="O61" s="2">
        <f t="shared" si="8"/>
        <v>0</v>
      </c>
      <c r="P61" s="4"/>
      <c r="Q61" s="2">
        <f t="shared" si="13"/>
        <v>0</v>
      </c>
      <c r="R61" s="4"/>
    </row>
    <row r="62" spans="1:18" ht="15">
      <c r="A62" s="23" t="s">
        <v>4</v>
      </c>
      <c r="B62" s="1">
        <f>B60+B58+B55+B52+B48+B44+B38+B36+B34+B31+B25+B23+B21+B19+B8</f>
        <v>548455633.04</v>
      </c>
      <c r="C62" s="1">
        <f>C60+C55+C52+C48+C44+C38+C36+C34+C31+C25+C23+C21+C19+C8+C58</f>
        <v>594311991.55</v>
      </c>
      <c r="D62" s="1">
        <f>D60+D55+D52+D48+D44+D38+D36+D34+D31+D25+D23+D21+D19+D8</f>
        <v>560350833.2099999</v>
      </c>
      <c r="E62" s="1">
        <f>D62-B62</f>
        <v>11895200.169999957</v>
      </c>
      <c r="F62" s="3">
        <f t="shared" si="1"/>
        <v>102.1688536781119</v>
      </c>
      <c r="G62" s="1">
        <f t="shared" si="12"/>
        <v>-33961158.34000003</v>
      </c>
      <c r="H62" s="3">
        <f t="shared" si="5"/>
        <v>94.2856346796188</v>
      </c>
      <c r="I62" s="1">
        <f>I60+I55+I52+I48+I44+I38+I36+I34+I31+I25+I23+I21+I19+I8</f>
        <v>403787611.65000004</v>
      </c>
      <c r="J62" s="1">
        <f t="shared" si="3"/>
        <v>-144668021.38999993</v>
      </c>
      <c r="K62" s="3">
        <f t="shared" si="6"/>
        <v>73.62265739014681</v>
      </c>
      <c r="L62" s="1">
        <f t="shared" si="4"/>
        <v>-190524379.89999992</v>
      </c>
      <c r="M62" s="3">
        <f t="shared" si="7"/>
        <v>67.94202664443951</v>
      </c>
      <c r="N62" s="1">
        <f>N60+N55+N52+N48+N44+N38+N36+N34+N31+N25+N23+N21+N19+N8</f>
        <v>379960825.82000005</v>
      </c>
      <c r="O62" s="1">
        <f t="shared" si="8"/>
        <v>-168494807.2199999</v>
      </c>
      <c r="P62" s="3">
        <f t="shared" si="9"/>
        <v>69.27831586193022</v>
      </c>
      <c r="Q62" s="1">
        <f t="shared" si="13"/>
        <v>-214351165.7299999</v>
      </c>
      <c r="R62" s="3">
        <f t="shared" si="15"/>
        <v>63.932888991359626</v>
      </c>
    </row>
  </sheetData>
  <sheetProtection/>
  <mergeCells count="16">
    <mergeCell ref="A2:L2"/>
    <mergeCell ref="A5:A7"/>
    <mergeCell ref="B5:B7"/>
    <mergeCell ref="C5:C7"/>
    <mergeCell ref="D5:D7"/>
    <mergeCell ref="E5:H5"/>
    <mergeCell ref="E6:F6"/>
    <mergeCell ref="G6:H6"/>
    <mergeCell ref="I5:I7"/>
    <mergeCell ref="J5:M5"/>
    <mergeCell ref="J6:K6"/>
    <mergeCell ref="L6:M6"/>
    <mergeCell ref="N5:N7"/>
    <mergeCell ref="O5:R5"/>
    <mergeCell ref="O6:P6"/>
    <mergeCell ref="Q6:R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k51n2</dc:creator>
  <cp:keywords/>
  <dc:description/>
  <cp:lastModifiedBy>k51n2</cp:lastModifiedBy>
  <cp:lastPrinted>2019-11-21T07:40:32Z</cp:lastPrinted>
  <dcterms:created xsi:type="dcterms:W3CDTF">2017-11-20T07:55:38Z</dcterms:created>
  <dcterms:modified xsi:type="dcterms:W3CDTF">2020-11-27T08:30:10Z</dcterms:modified>
  <cp:category/>
  <cp:version/>
  <cp:contentType/>
  <cp:contentStatus/>
</cp:coreProperties>
</file>