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<sst xmlns="http://schemas.openxmlformats.org/spreadsheetml/2006/main" count="91" uniqueCount="75">
  <si>
    <t>Раздел, подраздел</t>
  </si>
  <si>
    <t>Наименование</t>
  </si>
  <si>
    <t>Отклонение</t>
  </si>
  <si>
    <t xml:space="preserve">сумма, руб.     </t>
  </si>
  <si>
    <t>%/ раз</t>
  </si>
  <si>
    <t>Общегосударственные вопросы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</si>
  <si>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</si>
  <si>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</si>
  <si>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</si>
  <si>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</si>
  <si>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</si>
  <si>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</si>
  <si>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</si>
  <si>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</si>
  <si>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</si>
  <si>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</si>
  <si>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</si>
  <si>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</si>
  <si>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</si>
  <si>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 –коммунальное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</si>
  <si>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</si>
  <si>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</si>
  <si>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</si>
  <si>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</si>
  <si>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</si>
  <si>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</si>
  <si>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</si>
  <si>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</si>
  <si>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</si>
  <si>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</si>
  <si>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</si>
  <si>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</si>
  <si>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</si>
  <si>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</si>
  <si>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</si>
  <si>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ВСЕГО РАСХОДОВ</t>
  </si>
  <si>
    <t>0100</t>
  </si>
  <si>
    <t>0102</t>
  </si>
  <si>
    <t>0103</t>
  </si>
  <si>
    <t>0104</t>
  </si>
  <si>
    <t>0105</t>
  </si>
  <si>
    <t>0106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</si>
  <si>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</si>
  <si>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</si>
  <si>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</si>
  <si>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</si>
  <si>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</si>
  <si>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</si>
  <si>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</si>
  <si>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</si>
  <si>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</si>
  <si>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</si>
  <si>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</si>
  <si>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</si>
  <si>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</si>
  <si>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</si>
  <si>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</si>
  <si>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</si>
  <si>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</si>
  <si>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</si>
  <si>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</si>
  <si>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0111</t>
  </si>
  <si>
    <t>Резервные фонды</t>
  </si>
  <si>
    <t>План на 2021 год, руб (проект)</t>
  </si>
  <si>
    <t>Физическая культура и спорт</t>
  </si>
  <si>
    <t>Физическая культура</t>
  </si>
  <si>
    <t>План на 2022 год, руб (проект)</t>
  </si>
  <si>
    <t>3,4раз</t>
  </si>
  <si>
    <t>4,1раз</t>
  </si>
  <si>
    <r>
      <t xml:space="preserve">Расходы бюджета </t>
    </r>
    <r>
      <rPr>
        <b/>
        <sz val="11"/>
        <color indexed="8"/>
        <rFont val="Times New Roman"/>
        <family val="1"/>
      </rPr>
      <t xml:space="preserve">Фурмановского муниципального района </t>
    </r>
    <r>
      <rPr>
        <b/>
        <sz val="11"/>
        <color indexed="8"/>
        <rFont val="Times New Roman"/>
        <family val="1"/>
      </rPr>
      <t>по разделам и подразделам классификации расходов бюджетов на 2021 год и на плановый период 2022 и 2023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</si>
  <si>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2019 год, руб.</t>
  </si>
  <si>
    <t>Ожидаемое исполнение (оценка) за 2020 год, руб.</t>
  </si>
  <si>
    <t>к отчету за 2019 год</t>
  </si>
  <si>
    <t>к ожидаемому исполнению за 2020 год</t>
  </si>
  <si>
    <t>План на 2023 год, руб (проект)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</si>
</sst>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#,##0.00_ ;\-#,##0.00\ "/>
    <numFmt numFmtId="174" formatCode="#,##0.0"/>
    <numFmt numFmtId="175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14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4" fontId="49" fillId="0" borderId="14" xfId="0" applyNumberFormat="1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4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49" fontId="50" fillId="0" borderId="14" xfId="0" applyNumberFormat="1" applyFont="1" applyBorder="1" applyAlignment="1">
      <alignment horizontal="center" vertical="top" wrapText="1"/>
    </xf>
    <xf numFmtId="171" fontId="49" fillId="0" borderId="14" xfId="0" applyNumberFormat="1" applyFont="1" applyBorder="1" applyAlignment="1">
      <alignment horizontal="center" vertical="top" wrapText="1"/>
    </xf>
    <xf numFmtId="171" fontId="47" fillId="0" borderId="14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4" fontId="47" fillId="0" borderId="16" xfId="0" applyNumberFormat="1" applyFont="1" applyBorder="1" applyAlignment="1">
      <alignment horizontal="center" vertical="top" wrapText="1"/>
    </xf>
    <xf numFmtId="4" fontId="49" fillId="0" borderId="16" xfId="0" applyNumberFormat="1" applyFont="1" applyBorder="1" applyAlignment="1">
      <alignment horizontal="center" vertical="top" wrapText="1"/>
    </xf>
    <xf numFmtId="173" fontId="5" fillId="0" borderId="14" xfId="90" applyNumberFormat="1" applyFont="1" applyBorder="1" applyAlignment="1">
      <alignment horizontal="center" vertical="top"/>
    </xf>
    <xf numFmtId="173" fontId="6" fillId="0" borderId="14" xfId="90" applyNumberFormat="1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173" fontId="6" fillId="0" borderId="15" xfId="90" applyNumberFormat="1" applyFont="1" applyBorder="1" applyAlignment="1">
      <alignment horizontal="center" vertical="top"/>
    </xf>
    <xf numFmtId="43" fontId="47" fillId="0" borderId="14" xfId="90" applyFont="1" applyBorder="1" applyAlignment="1">
      <alignment horizontal="left" vertical="top" wrapText="1"/>
    </xf>
    <xf numFmtId="4" fontId="47" fillId="0" borderId="14" xfId="0" applyNumberFormat="1" applyFont="1" applyBorder="1" applyAlignment="1">
      <alignment horizontal="center" vertical="top"/>
    </xf>
    <xf numFmtId="4" fontId="49" fillId="0" borderId="14" xfId="0" applyNumberFormat="1" applyFont="1" applyBorder="1" applyAlignment="1">
      <alignment horizontal="center" wrapText="1"/>
    </xf>
    <xf numFmtId="4" fontId="47" fillId="0" borderId="14" xfId="0" applyNumberFormat="1" applyFont="1" applyBorder="1" applyAlignment="1">
      <alignment horizontal="center" wrapText="1"/>
    </xf>
    <xf numFmtId="4" fontId="49" fillId="35" borderId="14" xfId="0" applyNumberFormat="1" applyFont="1" applyFill="1" applyBorder="1" applyAlignment="1">
      <alignment horizontal="center" vertical="top" wrapText="1"/>
    </xf>
    <xf numFmtId="171" fontId="47" fillId="0" borderId="15" xfId="0" applyNumberFormat="1" applyFont="1" applyBorder="1" applyAlignment="1">
      <alignment horizontal="center" vertical="top" wrapText="1"/>
    </xf>
    <xf numFmtId="171" fontId="49" fillId="0" borderId="15" xfId="0" applyNumberFormat="1" applyFont="1" applyBorder="1" applyAlignment="1">
      <alignment horizontal="center" vertical="top" wrapText="1"/>
    </xf>
    <xf numFmtId="43" fontId="47" fillId="0" borderId="14" xfId="90" applyFont="1" applyBorder="1" applyAlignment="1">
      <alignment vertical="top" wrapText="1"/>
    </xf>
    <xf numFmtId="0" fontId="47" fillId="35" borderId="14" xfId="0" applyFont="1" applyFill="1" applyBorder="1" applyAlignment="1">
      <alignment horizontal="center" vertical="top" wrapText="1"/>
    </xf>
    <xf numFmtId="4" fontId="6" fillId="0" borderId="14" xfId="90" applyNumberFormat="1" applyFont="1" applyBorder="1" applyAlignment="1">
      <alignment horizontal="center" vertical="top"/>
    </xf>
    <xf numFmtId="4" fontId="5" fillId="0" borderId="14" xfId="90" applyNumberFormat="1" applyFont="1" applyBorder="1" applyAlignment="1">
      <alignment horizontal="center" vertical="top"/>
    </xf>
    <xf numFmtId="4" fontId="6" fillId="0" borderId="15" xfId="90" applyNumberFormat="1" applyFont="1" applyBorder="1" applyAlignment="1">
      <alignment horizontal="center" vertical="top"/>
    </xf>
    <xf numFmtId="4" fontId="47" fillId="0" borderId="14" xfId="90" applyNumberFormat="1" applyFont="1" applyBorder="1" applyAlignment="1">
      <alignment horizontal="center" vertical="top" wrapText="1"/>
    </xf>
    <xf numFmtId="43" fontId="50" fillId="0" borderId="0" xfId="90" applyFont="1" applyAlignment="1">
      <alignment/>
    </xf>
    <xf numFmtId="4" fontId="47" fillId="35" borderId="14" xfId="0" applyNumberFormat="1" applyFont="1" applyFill="1" applyBorder="1" applyAlignment="1">
      <alignment horizontal="center" vertical="top" wrapText="1"/>
    </xf>
    <xf numFmtId="43" fontId="47" fillId="0" borderId="19" xfId="90" applyFont="1" applyBorder="1" applyAlignment="1">
      <alignment horizontal="center" vertical="top" wrapText="1"/>
    </xf>
    <xf numFmtId="43" fontId="49" fillId="0" borderId="19" xfId="90" applyFont="1" applyBorder="1" applyAlignment="1">
      <alignment horizontal="center" vertical="top" wrapText="1"/>
    </xf>
    <xf numFmtId="4" fontId="47" fillId="0" borderId="14" xfId="0" applyNumberFormat="1" applyFont="1" applyBorder="1" applyAlignment="1">
      <alignment/>
    </xf>
    <xf numFmtId="4" fontId="47" fillId="0" borderId="14" xfId="0" applyNumberFormat="1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0" fontId="49" fillId="0" borderId="20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4" fontId="49" fillId="35" borderId="16" xfId="0" applyNumberFormat="1" applyFont="1" applyFill="1" applyBorder="1" applyAlignment="1">
      <alignment horizontal="center" vertical="top" wrapText="1"/>
    </xf>
    <xf numFmtId="173" fontId="5" fillId="0" borderId="22" xfId="90" applyNumberFormat="1" applyFont="1" applyBorder="1" applyAlignment="1">
      <alignment horizontal="center" vertical="top"/>
    </xf>
    <xf numFmtId="173" fontId="5" fillId="0" borderId="19" xfId="90" applyNumberFormat="1" applyFont="1" applyBorder="1" applyAlignment="1">
      <alignment horizontal="center" vertical="top"/>
    </xf>
    <xf numFmtId="173" fontId="6" fillId="0" borderId="19" xfId="90" applyNumberFormat="1" applyFont="1" applyBorder="1" applyAlignment="1">
      <alignment horizontal="center" vertical="top"/>
    </xf>
    <xf numFmtId="4" fontId="47" fillId="0" borderId="19" xfId="0" applyNumberFormat="1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tabSelected="1" zoomScalePageLayoutView="0" workbookViewId="0" topLeftCell="B13">
      <selection activeCell="S14" sqref="S14"/>
    </sheetView>
  </sheetViews>
  <sheetFormatPr defaultColWidth="9.140625" defaultRowHeight="15"/>
  <cols>
    <col min="1" max="1" width="7.28125" style="0" customWidth="1"/>
    <col min="2" max="2" width="32.57421875" style="0" customWidth="1"/>
    <col min="3" max="3" width="16.140625" style="0" customWidth="1"/>
    <col min="4" max="4" width="15.00390625" style="0" customWidth="1"/>
    <col min="5" max="5" width="15.140625" style="0" customWidth="1"/>
    <col min="6" max="6" width="13.7109375" style="0" customWidth="1"/>
    <col min="7" max="7" width="10.8515625" style="0" bestFit="1" customWidth="1"/>
    <col min="8" max="8" width="13.140625" style="0" customWidth="1"/>
    <col min="9" max="9" width="10.00390625" style="0" bestFit="1" customWidth="1"/>
    <col min="10" max="10" width="14.8515625" style="0" customWidth="1"/>
    <col min="11" max="11" width="12.140625" style="0" customWidth="1"/>
    <col min="13" max="13" width="12.8515625" style="0" customWidth="1"/>
    <col min="15" max="15" width="15.57421875" style="0" customWidth="1"/>
    <col min="16" max="16" width="13.421875" style="0" customWidth="1"/>
    <col min="18" max="18" width="14.57421875" style="0" customWidth="1"/>
    <col min="19" max="19" width="10.00390625" style="0" bestFit="1" customWidth="1"/>
  </cols>
  <sheetData>
    <row r="2" spans="2:13" ht="37.5" customHeight="1">
      <c r="B2" s="51" t="s">
        <v>69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5" spans="1:19" ht="27.75" customHeight="1">
      <c r="A5" s="48" t="s">
        <v>0</v>
      </c>
      <c r="B5" s="48" t="s">
        <v>1</v>
      </c>
      <c r="C5" s="48" t="s">
        <v>70</v>
      </c>
      <c r="D5" s="48" t="s">
        <v>71</v>
      </c>
      <c r="E5" s="48" t="s">
        <v>63</v>
      </c>
      <c r="F5" s="48" t="s">
        <v>2</v>
      </c>
      <c r="G5" s="48"/>
      <c r="H5" s="48"/>
      <c r="I5" s="48"/>
      <c r="J5" s="48" t="s">
        <v>66</v>
      </c>
      <c r="K5" s="48" t="s">
        <v>2</v>
      </c>
      <c r="L5" s="48"/>
      <c r="M5" s="48"/>
      <c r="N5" s="48"/>
      <c r="O5" s="48" t="s">
        <v>74</v>
      </c>
      <c r="P5" s="48" t="s">
        <v>2</v>
      </c>
      <c r="Q5" s="48"/>
      <c r="R5" s="48"/>
      <c r="S5" s="48"/>
    </row>
    <row r="6" spans="1:19" ht="27" customHeight="1">
      <c r="A6" s="48"/>
      <c r="B6" s="48"/>
      <c r="C6" s="48"/>
      <c r="D6" s="48"/>
      <c r="E6" s="48"/>
      <c r="F6" s="49" t="s">
        <v>72</v>
      </c>
      <c r="G6" s="49"/>
      <c r="H6" s="49" t="s">
        <v>73</v>
      </c>
      <c r="I6" s="49"/>
      <c r="J6" s="48"/>
      <c r="K6" s="49" t="s">
        <v>72</v>
      </c>
      <c r="L6" s="49"/>
      <c r="M6" s="49" t="s">
        <v>73</v>
      </c>
      <c r="N6" s="49"/>
      <c r="O6" s="48"/>
      <c r="P6" s="49" t="s">
        <v>72</v>
      </c>
      <c r="Q6" s="49"/>
      <c r="R6" s="49" t="s">
        <v>73</v>
      </c>
      <c r="S6" s="49"/>
    </row>
    <row r="7" spans="1:19" ht="17.25" customHeight="1">
      <c r="A7" s="48"/>
      <c r="B7" s="48"/>
      <c r="C7" s="50"/>
      <c r="D7" s="48"/>
      <c r="E7" s="50"/>
      <c r="F7" s="1" t="s">
        <v>3</v>
      </c>
      <c r="G7" s="1" t="s">
        <v>4</v>
      </c>
      <c r="H7" s="1" t="s">
        <v>3</v>
      </c>
      <c r="I7" s="1" t="s">
        <v>4</v>
      </c>
      <c r="J7" s="50"/>
      <c r="K7" s="1" t="s">
        <v>3</v>
      </c>
      <c r="L7" s="1" t="s">
        <v>4</v>
      </c>
      <c r="M7" s="29" t="s">
        <v>3</v>
      </c>
      <c r="N7" s="29" t="s">
        <v>4</v>
      </c>
      <c r="O7" s="50"/>
      <c r="P7" s="1" t="s">
        <v>3</v>
      </c>
      <c r="Q7" s="1" t="s">
        <v>4</v>
      </c>
      <c r="R7" s="1" t="s">
        <v>3</v>
      </c>
      <c r="S7" s="1" t="s">
        <v>4</v>
      </c>
    </row>
    <row r="8" spans="1:19" ht="15">
      <c r="A8" s="6" t="s">
        <v>36</v>
      </c>
      <c r="B8" s="10" t="s">
        <v>5</v>
      </c>
      <c r="C8" s="3">
        <f>C9+C10+C11+C12+C13+C14+C15</f>
        <v>75540706.45</v>
      </c>
      <c r="D8" s="43">
        <f>D9+D10+D11+D12+D13+D14+D15</f>
        <v>77025916.25</v>
      </c>
      <c r="E8" s="25">
        <f>E9+E10+E11+E12+E13+E14+E15</f>
        <v>79939873.42</v>
      </c>
      <c r="F8" s="15">
        <f aca="true" t="shared" si="0" ref="F8:F41">E8-C8</f>
        <v>4399166.969999999</v>
      </c>
      <c r="G8" s="8">
        <f>E8/C8*100</f>
        <v>105.82357139181877</v>
      </c>
      <c r="H8" s="3">
        <f aca="true" t="shared" si="1" ref="H8:H41">E8-D8</f>
        <v>2913957.170000002</v>
      </c>
      <c r="I8" s="8">
        <f>E8/D8*100</f>
        <v>103.78308666987132</v>
      </c>
      <c r="J8" s="25">
        <f>J9+J10+J11+J12+J13+J14+J15</f>
        <v>74063493.97</v>
      </c>
      <c r="K8" s="15">
        <f aca="true" t="shared" si="2" ref="K8:K41">J8-C8</f>
        <v>-1477212.4800000042</v>
      </c>
      <c r="L8" s="8">
        <f>J8/C8*100</f>
        <v>98.04448151278838</v>
      </c>
      <c r="M8" s="25">
        <f>J8-D8</f>
        <v>-2962422.280000001</v>
      </c>
      <c r="N8" s="27">
        <f>J8/D8*100</f>
        <v>96.15399280628486</v>
      </c>
      <c r="O8" s="25">
        <f>O9+O10+O11+O12+O13+O14+O15</f>
        <v>75651665.49</v>
      </c>
      <c r="P8" s="15">
        <f>O8-C8</f>
        <v>110959.03999999166</v>
      </c>
      <c r="Q8" s="8">
        <f>O8/C8*100</f>
        <v>100.14688642086426</v>
      </c>
      <c r="R8" s="3">
        <f aca="true" t="shared" si="3" ref="R8:R41">J8-D8</f>
        <v>-2962422.280000001</v>
      </c>
      <c r="S8" s="8">
        <f>J8/D8*100</f>
        <v>96.15399280628486</v>
      </c>
    </row>
    <row r="9" spans="1:19" ht="40.5" customHeight="1">
      <c r="A9" s="7" t="s">
        <v>37</v>
      </c>
      <c r="B9" s="11" t="s">
        <v>6</v>
      </c>
      <c r="C9" s="5">
        <v>1685487.83</v>
      </c>
      <c r="D9" s="44">
        <v>1774778.85</v>
      </c>
      <c r="E9" s="5">
        <v>1823191.79</v>
      </c>
      <c r="F9" s="14">
        <f t="shared" si="0"/>
        <v>137703.95999999996</v>
      </c>
      <c r="G9" s="9">
        <f aca="true" t="shared" si="4" ref="G9:G41">E9/C9*100</f>
        <v>108.16997652246472</v>
      </c>
      <c r="H9" s="5">
        <f t="shared" si="1"/>
        <v>48412.939999999944</v>
      </c>
      <c r="I9" s="9">
        <f aca="true" t="shared" si="5" ref="I9:I41">E9/D9*100</f>
        <v>102.72782944196118</v>
      </c>
      <c r="J9" s="5">
        <v>1823191.79</v>
      </c>
      <c r="K9" s="14">
        <f t="shared" si="2"/>
        <v>137703.95999999996</v>
      </c>
      <c r="L9" s="9">
        <f aca="true" t="shared" si="6" ref="L9:L41">J9/C9*100</f>
        <v>108.16997652246472</v>
      </c>
      <c r="M9" s="35">
        <f aca="true" t="shared" si="7" ref="M9:M41">J9-D9</f>
        <v>48412.939999999944</v>
      </c>
      <c r="N9" s="26">
        <f aca="true" t="shared" si="8" ref="N9:N41">J9/D9*100</f>
        <v>102.72782944196118</v>
      </c>
      <c r="O9" s="5">
        <v>1823191.79</v>
      </c>
      <c r="P9" s="14">
        <f aca="true" t="shared" si="9" ref="P9:P41">O9-C9</f>
        <v>137703.95999999996</v>
      </c>
      <c r="Q9" s="9">
        <f aca="true" t="shared" si="10" ref="Q9:Q41">O9/C9*100</f>
        <v>108.16997652246472</v>
      </c>
      <c r="R9" s="5">
        <f t="shared" si="3"/>
        <v>48412.939999999944</v>
      </c>
      <c r="S9" s="9">
        <f aca="true" t="shared" si="11" ref="S9:S41">J9/D9*100</f>
        <v>102.72782944196118</v>
      </c>
    </row>
    <row r="10" spans="1:19" ht="60">
      <c r="A10" s="7" t="s">
        <v>38</v>
      </c>
      <c r="B10" s="11" t="s">
        <v>7</v>
      </c>
      <c r="C10" s="5">
        <v>627988.37</v>
      </c>
      <c r="D10" s="45">
        <v>651360</v>
      </c>
      <c r="E10" s="5">
        <v>690051</v>
      </c>
      <c r="F10" s="14">
        <f t="shared" si="0"/>
        <v>62062.630000000005</v>
      </c>
      <c r="G10" s="9">
        <f t="shared" si="4"/>
        <v>109.88276741494431</v>
      </c>
      <c r="H10" s="5">
        <f t="shared" si="1"/>
        <v>38691</v>
      </c>
      <c r="I10" s="9">
        <f t="shared" si="5"/>
        <v>105.9400331613854</v>
      </c>
      <c r="J10" s="5">
        <v>690051</v>
      </c>
      <c r="K10" s="14">
        <f t="shared" si="2"/>
        <v>62062.630000000005</v>
      </c>
      <c r="L10" s="9">
        <f t="shared" si="6"/>
        <v>109.88276741494431</v>
      </c>
      <c r="M10" s="35">
        <f t="shared" si="7"/>
        <v>38691</v>
      </c>
      <c r="N10" s="26">
        <f t="shared" si="8"/>
        <v>105.9400331613854</v>
      </c>
      <c r="O10" s="5">
        <v>690051</v>
      </c>
      <c r="P10" s="14">
        <f t="shared" si="9"/>
        <v>62062.630000000005</v>
      </c>
      <c r="Q10" s="9">
        <f t="shared" si="10"/>
        <v>109.88276741494431</v>
      </c>
      <c r="R10" s="5">
        <f t="shared" si="3"/>
        <v>38691</v>
      </c>
      <c r="S10" s="9">
        <f t="shared" si="11"/>
        <v>105.9400331613854</v>
      </c>
    </row>
    <row r="11" spans="1:19" ht="60">
      <c r="A11" s="7" t="s">
        <v>39</v>
      </c>
      <c r="B11" s="11" t="s">
        <v>8</v>
      </c>
      <c r="C11" s="5">
        <v>42195174.06</v>
      </c>
      <c r="D11" s="45">
        <v>44352406.4</v>
      </c>
      <c r="E11" s="5">
        <v>43980001.6</v>
      </c>
      <c r="F11" s="14">
        <f t="shared" si="0"/>
        <v>1784827.539999999</v>
      </c>
      <c r="G11" s="9">
        <f t="shared" si="4"/>
        <v>104.22993287683097</v>
      </c>
      <c r="H11" s="5">
        <f t="shared" si="1"/>
        <v>-372404.799999997</v>
      </c>
      <c r="I11" s="9">
        <f t="shared" si="5"/>
        <v>99.16035040660162</v>
      </c>
      <c r="J11" s="5">
        <v>43892443.6</v>
      </c>
      <c r="K11" s="14">
        <f t="shared" si="2"/>
        <v>1697269.539999999</v>
      </c>
      <c r="L11" s="9">
        <f t="shared" si="6"/>
        <v>104.02242573424758</v>
      </c>
      <c r="M11" s="35">
        <f t="shared" si="7"/>
        <v>-459962.799999997</v>
      </c>
      <c r="N11" s="26">
        <f t="shared" si="8"/>
        <v>98.96293608997956</v>
      </c>
      <c r="O11" s="28">
        <v>43592443</v>
      </c>
      <c r="P11" s="14">
        <f t="shared" si="9"/>
        <v>1397268.9399999976</v>
      </c>
      <c r="Q11" s="9">
        <f t="shared" si="10"/>
        <v>103.31144253134998</v>
      </c>
      <c r="R11" s="5">
        <f t="shared" si="3"/>
        <v>-459962.799999997</v>
      </c>
      <c r="S11" s="9">
        <f t="shared" si="11"/>
        <v>98.96293608997956</v>
      </c>
    </row>
    <row r="12" spans="1:19" ht="15">
      <c r="A12" s="7" t="s">
        <v>40</v>
      </c>
      <c r="B12" s="11" t="s">
        <v>9</v>
      </c>
      <c r="C12" s="5">
        <v>9750</v>
      </c>
      <c r="D12" s="45">
        <v>1800</v>
      </c>
      <c r="E12" s="5">
        <v>6956.33</v>
      </c>
      <c r="F12" s="14">
        <f t="shared" si="0"/>
        <v>-2793.67</v>
      </c>
      <c r="G12" s="9">
        <f t="shared" si="4"/>
        <v>71.34697435897436</v>
      </c>
      <c r="H12" s="5">
        <f t="shared" si="1"/>
        <v>5156.33</v>
      </c>
      <c r="I12" s="9">
        <f t="shared" si="5"/>
        <v>386.4627777777778</v>
      </c>
      <c r="J12" s="5">
        <v>84827.88</v>
      </c>
      <c r="K12" s="14">
        <f t="shared" si="2"/>
        <v>75077.88</v>
      </c>
      <c r="L12" s="9">
        <f t="shared" si="6"/>
        <v>870.0295384615386</v>
      </c>
      <c r="M12" s="35">
        <f t="shared" si="7"/>
        <v>83027.88</v>
      </c>
      <c r="N12" s="26">
        <f t="shared" si="8"/>
        <v>4712.660000000001</v>
      </c>
      <c r="O12" s="28">
        <v>0</v>
      </c>
      <c r="P12" s="14">
        <f t="shared" si="9"/>
        <v>-9750</v>
      </c>
      <c r="Q12" s="9">
        <f t="shared" si="10"/>
        <v>0</v>
      </c>
      <c r="R12" s="5">
        <f t="shared" si="3"/>
        <v>83027.88</v>
      </c>
      <c r="S12" s="9">
        <f t="shared" si="11"/>
        <v>4712.660000000001</v>
      </c>
    </row>
    <row r="13" spans="1:19" ht="48">
      <c r="A13" s="7" t="s">
        <v>41</v>
      </c>
      <c r="B13" s="11" t="s">
        <v>10</v>
      </c>
      <c r="C13" s="5">
        <v>10259995.27</v>
      </c>
      <c r="D13" s="45">
        <v>9717833.06</v>
      </c>
      <c r="E13" s="5">
        <v>9876176</v>
      </c>
      <c r="F13" s="14">
        <f t="shared" si="0"/>
        <v>-383819.26999999955</v>
      </c>
      <c r="G13" s="9">
        <f t="shared" si="4"/>
        <v>96.25906971787522</v>
      </c>
      <c r="H13" s="5">
        <f t="shared" si="1"/>
        <v>158342.93999999948</v>
      </c>
      <c r="I13" s="9">
        <f t="shared" si="5"/>
        <v>101.62940584616298</v>
      </c>
      <c r="J13" s="5">
        <v>9876176</v>
      </c>
      <c r="K13" s="14">
        <f t="shared" si="2"/>
        <v>-383819.26999999955</v>
      </c>
      <c r="L13" s="9">
        <f t="shared" si="6"/>
        <v>96.25906971787522</v>
      </c>
      <c r="M13" s="35">
        <f t="shared" si="7"/>
        <v>158342.93999999948</v>
      </c>
      <c r="N13" s="26">
        <f t="shared" si="8"/>
        <v>101.62940584616298</v>
      </c>
      <c r="O13" s="28">
        <v>9876176</v>
      </c>
      <c r="P13" s="14">
        <f t="shared" si="9"/>
        <v>-383819.26999999955</v>
      </c>
      <c r="Q13" s="9">
        <f t="shared" si="10"/>
        <v>96.25906971787522</v>
      </c>
      <c r="R13" s="5">
        <f t="shared" si="3"/>
        <v>158342.93999999948</v>
      </c>
      <c r="S13" s="9">
        <f t="shared" si="11"/>
        <v>101.62940584616298</v>
      </c>
    </row>
    <row r="14" spans="1:19" ht="15">
      <c r="A14" s="7" t="s">
        <v>61</v>
      </c>
      <c r="B14" s="11" t="s">
        <v>62</v>
      </c>
      <c r="C14" s="16">
        <v>0</v>
      </c>
      <c r="D14" s="45">
        <v>0</v>
      </c>
      <c r="E14" s="5">
        <v>500000</v>
      </c>
      <c r="F14" s="14">
        <f t="shared" si="0"/>
        <v>500000</v>
      </c>
      <c r="G14" s="9"/>
      <c r="H14" s="5">
        <f t="shared" si="1"/>
        <v>500000</v>
      </c>
      <c r="I14" s="9"/>
      <c r="J14" s="5">
        <v>500000</v>
      </c>
      <c r="K14" s="14">
        <f t="shared" si="2"/>
        <v>500000</v>
      </c>
      <c r="L14" s="9"/>
      <c r="M14" s="35">
        <f t="shared" si="7"/>
        <v>500000</v>
      </c>
      <c r="N14" s="26"/>
      <c r="O14" s="28">
        <v>500000</v>
      </c>
      <c r="P14" s="14">
        <f t="shared" si="9"/>
        <v>500000</v>
      </c>
      <c r="Q14" s="9"/>
      <c r="R14" s="5">
        <f t="shared" si="3"/>
        <v>500000</v>
      </c>
      <c r="S14" s="9"/>
    </row>
    <row r="15" spans="1:19" ht="15">
      <c r="A15" s="7" t="s">
        <v>42</v>
      </c>
      <c r="B15" s="11" t="s">
        <v>11</v>
      </c>
      <c r="C15" s="38">
        <v>20762310.92</v>
      </c>
      <c r="D15" s="45">
        <v>20527737.94</v>
      </c>
      <c r="E15" s="5">
        <v>23063496.7</v>
      </c>
      <c r="F15" s="14">
        <f t="shared" si="0"/>
        <v>2301185.7799999975</v>
      </c>
      <c r="G15" s="9">
        <f t="shared" si="4"/>
        <v>111.08347615478247</v>
      </c>
      <c r="H15" s="5">
        <f t="shared" si="1"/>
        <v>2535758.759999998</v>
      </c>
      <c r="I15" s="9">
        <f t="shared" si="5"/>
        <v>112.35284066569685</v>
      </c>
      <c r="J15" s="5">
        <v>17196803.7</v>
      </c>
      <c r="K15" s="14">
        <f t="shared" si="2"/>
        <v>-3565507.2200000025</v>
      </c>
      <c r="L15" s="9">
        <f t="shared" si="6"/>
        <v>82.8270213574087</v>
      </c>
      <c r="M15" s="35">
        <f t="shared" si="7"/>
        <v>-3330934.240000002</v>
      </c>
      <c r="N15" s="26">
        <f t="shared" si="8"/>
        <v>83.77349589255326</v>
      </c>
      <c r="O15" s="5">
        <v>19169803.7</v>
      </c>
      <c r="P15" s="14">
        <f t="shared" si="9"/>
        <v>-1592507.2200000025</v>
      </c>
      <c r="Q15" s="9">
        <f t="shared" si="10"/>
        <v>92.32981710881728</v>
      </c>
      <c r="R15" s="5">
        <f t="shared" si="3"/>
        <v>-3330934.240000002</v>
      </c>
      <c r="S15" s="9">
        <f t="shared" si="11"/>
        <v>83.77349589255326</v>
      </c>
    </row>
    <row r="16" spans="1:19" ht="24">
      <c r="A16" s="6" t="s">
        <v>43</v>
      </c>
      <c r="B16" s="10" t="s">
        <v>12</v>
      </c>
      <c r="C16" s="17">
        <f>C17</f>
        <v>119080.66</v>
      </c>
      <c r="D16" s="46">
        <f>D17</f>
        <v>638591.05</v>
      </c>
      <c r="E16" s="30">
        <f>E17</f>
        <v>321823.64</v>
      </c>
      <c r="F16" s="15">
        <f t="shared" si="0"/>
        <v>202742.98</v>
      </c>
      <c r="G16" s="8">
        <f t="shared" si="4"/>
        <v>270.25684943298097</v>
      </c>
      <c r="H16" s="3">
        <f t="shared" si="1"/>
        <v>-316767.41000000003</v>
      </c>
      <c r="I16" s="8">
        <f t="shared" si="5"/>
        <v>50.395889513327816</v>
      </c>
      <c r="J16" s="17">
        <f>J17</f>
        <v>321823.64</v>
      </c>
      <c r="K16" s="15">
        <f t="shared" si="2"/>
        <v>202742.98</v>
      </c>
      <c r="L16" s="8">
        <f t="shared" si="6"/>
        <v>270.25684943298097</v>
      </c>
      <c r="M16" s="25">
        <f t="shared" si="7"/>
        <v>-316767.41000000003</v>
      </c>
      <c r="N16" s="27">
        <f t="shared" si="8"/>
        <v>50.395889513327816</v>
      </c>
      <c r="O16" s="17">
        <f>O17</f>
        <v>321823.64</v>
      </c>
      <c r="P16" s="15">
        <f t="shared" si="9"/>
        <v>202742.98</v>
      </c>
      <c r="Q16" s="8">
        <f t="shared" si="10"/>
        <v>270.25684943298097</v>
      </c>
      <c r="R16" s="3">
        <f t="shared" si="3"/>
        <v>-316767.41000000003</v>
      </c>
      <c r="S16" s="8">
        <f t="shared" si="11"/>
        <v>50.395889513327816</v>
      </c>
    </row>
    <row r="17" spans="1:19" ht="48">
      <c r="A17" s="7" t="s">
        <v>44</v>
      </c>
      <c r="B17" s="11" t="s">
        <v>13</v>
      </c>
      <c r="C17" s="39">
        <v>119080.66</v>
      </c>
      <c r="D17" s="45">
        <v>638591.05</v>
      </c>
      <c r="E17" s="31">
        <v>321823.64</v>
      </c>
      <c r="F17" s="14">
        <f t="shared" si="0"/>
        <v>202742.98</v>
      </c>
      <c r="G17" s="9">
        <f t="shared" si="4"/>
        <v>270.25684943298097</v>
      </c>
      <c r="H17" s="5">
        <f t="shared" si="1"/>
        <v>-316767.41000000003</v>
      </c>
      <c r="I17" s="9">
        <f t="shared" si="5"/>
        <v>50.395889513327816</v>
      </c>
      <c r="J17" s="31">
        <v>321823.64</v>
      </c>
      <c r="K17" s="14">
        <f t="shared" si="2"/>
        <v>202742.98</v>
      </c>
      <c r="L17" s="9">
        <f t="shared" si="6"/>
        <v>270.25684943298097</v>
      </c>
      <c r="M17" s="35">
        <f t="shared" si="7"/>
        <v>-316767.41000000003</v>
      </c>
      <c r="N17" s="26">
        <f t="shared" si="8"/>
        <v>50.395889513327816</v>
      </c>
      <c r="O17" s="31">
        <v>321823.64</v>
      </c>
      <c r="P17" s="14">
        <f t="shared" si="9"/>
        <v>202742.98</v>
      </c>
      <c r="Q17" s="9">
        <f t="shared" si="10"/>
        <v>270.25684943298097</v>
      </c>
      <c r="R17" s="5">
        <f t="shared" si="3"/>
        <v>-316767.41000000003</v>
      </c>
      <c r="S17" s="9">
        <f t="shared" si="11"/>
        <v>50.395889513327816</v>
      </c>
    </row>
    <row r="18" spans="1:19" ht="15">
      <c r="A18" s="6" t="s">
        <v>45</v>
      </c>
      <c r="B18" s="10" t="s">
        <v>14</v>
      </c>
      <c r="C18" s="17">
        <f>C19+C20+C21+C22</f>
        <v>17663712.96</v>
      </c>
      <c r="D18" s="46">
        <f>D19+D20+D21+D22</f>
        <v>29887677.759999998</v>
      </c>
      <c r="E18" s="32">
        <f>E19+E20+E21+E22</f>
        <v>17818121.54</v>
      </c>
      <c r="F18" s="15">
        <f t="shared" si="0"/>
        <v>154408.5799999982</v>
      </c>
      <c r="G18" s="8">
        <f t="shared" si="4"/>
        <v>100.87415698131905</v>
      </c>
      <c r="H18" s="3">
        <f t="shared" si="1"/>
        <v>-12069556.219999999</v>
      </c>
      <c r="I18" s="8">
        <f t="shared" si="5"/>
        <v>59.6169487742764</v>
      </c>
      <c r="J18" s="20">
        <f>J19+J20+J21+J22</f>
        <v>14968889.85</v>
      </c>
      <c r="K18" s="15">
        <f t="shared" si="2"/>
        <v>-2694823.1100000013</v>
      </c>
      <c r="L18" s="8">
        <f t="shared" si="6"/>
        <v>84.7437335734423</v>
      </c>
      <c r="M18" s="25">
        <f t="shared" si="7"/>
        <v>-14918787.909999998</v>
      </c>
      <c r="N18" s="27">
        <f t="shared" si="8"/>
        <v>50.08381705062923</v>
      </c>
      <c r="O18" s="20">
        <f>O19+O20+O21+O22</f>
        <v>8563677.5</v>
      </c>
      <c r="P18" s="15">
        <f t="shared" si="9"/>
        <v>-9100035.46</v>
      </c>
      <c r="Q18" s="8">
        <f t="shared" si="10"/>
        <v>48.48175193625882</v>
      </c>
      <c r="R18" s="3">
        <f t="shared" si="3"/>
        <v>-14918787.909999998</v>
      </c>
      <c r="S18" s="8">
        <f t="shared" si="11"/>
        <v>50.08381705062923</v>
      </c>
    </row>
    <row r="19" spans="1:19" ht="15">
      <c r="A19" s="7" t="s">
        <v>46</v>
      </c>
      <c r="B19" s="11" t="s">
        <v>15</v>
      </c>
      <c r="C19" s="16">
        <v>0</v>
      </c>
      <c r="D19" s="45">
        <v>0</v>
      </c>
      <c r="E19" s="5">
        <v>114040.94</v>
      </c>
      <c r="F19" s="14">
        <f t="shared" si="0"/>
        <v>114040.94</v>
      </c>
      <c r="G19" s="9"/>
      <c r="H19" s="5">
        <f t="shared" si="1"/>
        <v>114040.94</v>
      </c>
      <c r="I19" s="9"/>
      <c r="J19" s="5">
        <v>41645.5</v>
      </c>
      <c r="K19" s="14">
        <f t="shared" si="2"/>
        <v>41645.5</v>
      </c>
      <c r="L19" s="9"/>
      <c r="M19" s="35">
        <f t="shared" si="7"/>
        <v>41645.5</v>
      </c>
      <c r="N19" s="26"/>
      <c r="O19" s="5">
        <v>41645.5</v>
      </c>
      <c r="P19" s="14">
        <f t="shared" si="9"/>
        <v>41645.5</v>
      </c>
      <c r="Q19" s="9"/>
      <c r="R19" s="5">
        <f t="shared" si="3"/>
        <v>41645.5</v>
      </c>
      <c r="S19" s="9"/>
    </row>
    <row r="20" spans="1:19" ht="15">
      <c r="A20" s="7" t="s">
        <v>47</v>
      </c>
      <c r="B20" s="11" t="s">
        <v>16</v>
      </c>
      <c r="C20" s="5">
        <v>4321193.88</v>
      </c>
      <c r="D20" s="45">
        <v>5221102</v>
      </c>
      <c r="E20" s="5">
        <v>5474272</v>
      </c>
      <c r="F20" s="14">
        <f t="shared" si="0"/>
        <v>1153078.12</v>
      </c>
      <c r="G20" s="9">
        <f t="shared" si="4"/>
        <v>126.68424865953945</v>
      </c>
      <c r="H20" s="5">
        <f t="shared" si="1"/>
        <v>253170</v>
      </c>
      <c r="I20" s="9">
        <f t="shared" si="5"/>
        <v>104.84897632721982</v>
      </c>
      <c r="J20" s="5">
        <v>2124272</v>
      </c>
      <c r="K20" s="14">
        <f t="shared" si="2"/>
        <v>-2196921.88</v>
      </c>
      <c r="L20" s="9">
        <f t="shared" si="6"/>
        <v>49.15937722285212</v>
      </c>
      <c r="M20" s="35">
        <f t="shared" si="7"/>
        <v>-3096830</v>
      </c>
      <c r="N20" s="26">
        <f t="shared" si="8"/>
        <v>40.68627657532835</v>
      </c>
      <c r="O20" s="5">
        <v>1124272</v>
      </c>
      <c r="P20" s="14">
        <f t="shared" si="9"/>
        <v>-3196921.88</v>
      </c>
      <c r="Q20" s="9">
        <f t="shared" si="10"/>
        <v>26.01762455518427</v>
      </c>
      <c r="R20" s="5">
        <f t="shared" si="3"/>
        <v>-3096830</v>
      </c>
      <c r="S20" s="9">
        <f t="shared" si="11"/>
        <v>40.68627657532835</v>
      </c>
    </row>
    <row r="21" spans="1:19" ht="15">
      <c r="A21" s="7" t="s">
        <v>48</v>
      </c>
      <c r="B21" s="11" t="s">
        <v>17</v>
      </c>
      <c r="C21" s="5">
        <v>13053519.08</v>
      </c>
      <c r="D21" s="45">
        <v>24027437.93</v>
      </c>
      <c r="E21" s="5">
        <v>11402108.6</v>
      </c>
      <c r="F21" s="14">
        <f t="shared" si="0"/>
        <v>-1651410.4800000004</v>
      </c>
      <c r="G21" s="9">
        <f t="shared" si="4"/>
        <v>87.34892506856472</v>
      </c>
      <c r="H21" s="5">
        <f t="shared" si="1"/>
        <v>-12625329.33</v>
      </c>
      <c r="I21" s="9">
        <f t="shared" si="5"/>
        <v>47.45453357623136</v>
      </c>
      <c r="J21" s="5">
        <v>11992372.35</v>
      </c>
      <c r="K21" s="14">
        <f t="shared" si="2"/>
        <v>-1061146.7300000004</v>
      </c>
      <c r="L21" s="9">
        <f t="shared" si="6"/>
        <v>91.8707995637296</v>
      </c>
      <c r="M21" s="35">
        <f t="shared" si="7"/>
        <v>-12035065.58</v>
      </c>
      <c r="N21" s="26">
        <f t="shared" si="8"/>
        <v>49.91115733994532</v>
      </c>
      <c r="O21" s="5">
        <v>7007760</v>
      </c>
      <c r="P21" s="14">
        <f t="shared" si="9"/>
        <v>-6045759.08</v>
      </c>
      <c r="Q21" s="9">
        <f t="shared" si="10"/>
        <v>53.68483362265864</v>
      </c>
      <c r="R21" s="5">
        <f t="shared" si="3"/>
        <v>-12035065.58</v>
      </c>
      <c r="S21" s="9">
        <f t="shared" si="11"/>
        <v>49.91115733994532</v>
      </c>
    </row>
    <row r="22" spans="1:19" ht="24">
      <c r="A22" s="7" t="s">
        <v>49</v>
      </c>
      <c r="B22" s="11" t="s">
        <v>18</v>
      </c>
      <c r="C22" s="5">
        <v>289000</v>
      </c>
      <c r="D22" s="45">
        <v>639137.83</v>
      </c>
      <c r="E22" s="33">
        <v>827700</v>
      </c>
      <c r="F22" s="14">
        <f t="shared" si="0"/>
        <v>538700</v>
      </c>
      <c r="G22" s="9">
        <f t="shared" si="4"/>
        <v>286.40138408304495</v>
      </c>
      <c r="H22" s="5">
        <f t="shared" si="1"/>
        <v>188562.17000000004</v>
      </c>
      <c r="I22" s="9">
        <f t="shared" si="5"/>
        <v>129.50258319085884</v>
      </c>
      <c r="J22" s="28">
        <v>810600</v>
      </c>
      <c r="K22" s="14">
        <f t="shared" si="2"/>
        <v>521600</v>
      </c>
      <c r="L22" s="9">
        <f t="shared" si="6"/>
        <v>280.48442906574394</v>
      </c>
      <c r="M22" s="35">
        <f t="shared" si="7"/>
        <v>171462.17000000004</v>
      </c>
      <c r="N22" s="26">
        <f t="shared" si="8"/>
        <v>126.82710394407417</v>
      </c>
      <c r="O22" s="28">
        <v>390000</v>
      </c>
      <c r="P22" s="14">
        <f t="shared" si="9"/>
        <v>101000</v>
      </c>
      <c r="Q22" s="9">
        <f t="shared" si="10"/>
        <v>134.94809688581316</v>
      </c>
      <c r="R22" s="5">
        <f t="shared" si="3"/>
        <v>171462.17000000004</v>
      </c>
      <c r="S22" s="9">
        <f t="shared" si="11"/>
        <v>126.82710394407417</v>
      </c>
    </row>
    <row r="23" spans="1:19" ht="15">
      <c r="A23" s="6" t="s">
        <v>50</v>
      </c>
      <c r="B23" s="10" t="s">
        <v>19</v>
      </c>
      <c r="C23" s="17">
        <f>C24+C25</f>
        <v>24033789.09</v>
      </c>
      <c r="D23" s="46">
        <f>D24+D25</f>
        <v>37030976.730000004</v>
      </c>
      <c r="E23" s="32">
        <f>E24+E25</f>
        <v>19003936.7</v>
      </c>
      <c r="F23" s="15">
        <f t="shared" si="0"/>
        <v>-5029852.390000001</v>
      </c>
      <c r="G23" s="8">
        <f t="shared" si="4"/>
        <v>79.07174615220025</v>
      </c>
      <c r="H23" s="3">
        <f t="shared" si="1"/>
        <v>-18027040.030000005</v>
      </c>
      <c r="I23" s="8">
        <f t="shared" si="5"/>
        <v>51.31902633452358</v>
      </c>
      <c r="J23" s="20">
        <f>J24+J25</f>
        <v>9682898.56</v>
      </c>
      <c r="K23" s="15">
        <f t="shared" si="2"/>
        <v>-14350890.53</v>
      </c>
      <c r="L23" s="8">
        <f t="shared" si="6"/>
        <v>40.28868907744917</v>
      </c>
      <c r="M23" s="25">
        <f t="shared" si="7"/>
        <v>-27348078.17</v>
      </c>
      <c r="N23" s="27">
        <f t="shared" si="8"/>
        <v>26.1481046816558</v>
      </c>
      <c r="O23" s="20">
        <f>O24+O25</f>
        <v>13293834.28</v>
      </c>
      <c r="P23" s="15">
        <f t="shared" si="9"/>
        <v>-10739954.81</v>
      </c>
      <c r="Q23" s="8">
        <f t="shared" si="10"/>
        <v>55.31310202572806</v>
      </c>
      <c r="R23" s="3">
        <f t="shared" si="3"/>
        <v>-27348078.17</v>
      </c>
      <c r="S23" s="8">
        <f t="shared" si="11"/>
        <v>26.1481046816558</v>
      </c>
    </row>
    <row r="24" spans="1:19" ht="15">
      <c r="A24" s="7" t="s">
        <v>51</v>
      </c>
      <c r="B24" s="11" t="s">
        <v>20</v>
      </c>
      <c r="C24" s="5">
        <v>20570994.24</v>
      </c>
      <c r="D24" s="34">
        <v>29685211.55</v>
      </c>
      <c r="E24" s="5">
        <v>17649195.79</v>
      </c>
      <c r="F24" s="14">
        <f t="shared" si="0"/>
        <v>-2921798.4499999993</v>
      </c>
      <c r="G24" s="9">
        <f t="shared" si="4"/>
        <v>85.79651320732663</v>
      </c>
      <c r="H24" s="5">
        <f t="shared" si="1"/>
        <v>-12036015.760000002</v>
      </c>
      <c r="I24" s="9">
        <f t="shared" si="5"/>
        <v>59.454505689719426</v>
      </c>
      <c r="J24" s="5">
        <v>8328157.65</v>
      </c>
      <c r="K24" s="14">
        <f t="shared" si="2"/>
        <v>-12242836.589999998</v>
      </c>
      <c r="L24" s="9">
        <f t="shared" si="6"/>
        <v>40.4849544598385</v>
      </c>
      <c r="M24" s="35">
        <f t="shared" si="7"/>
        <v>-21357053.9</v>
      </c>
      <c r="N24" s="26">
        <f t="shared" si="8"/>
        <v>28.054904159845883</v>
      </c>
      <c r="O24" s="5">
        <v>11939093.37</v>
      </c>
      <c r="P24" s="14">
        <f t="shared" si="9"/>
        <v>-8631900.87</v>
      </c>
      <c r="Q24" s="9">
        <f t="shared" si="10"/>
        <v>58.03848482337624</v>
      </c>
      <c r="R24" s="5">
        <f t="shared" si="3"/>
        <v>-21357053.9</v>
      </c>
      <c r="S24" s="9">
        <f t="shared" si="11"/>
        <v>28.054904159845883</v>
      </c>
    </row>
    <row r="25" spans="1:19" ht="15">
      <c r="A25" s="7" t="s">
        <v>52</v>
      </c>
      <c r="B25" s="12" t="s">
        <v>21</v>
      </c>
      <c r="C25" s="5">
        <v>3462794.85</v>
      </c>
      <c r="D25" s="34">
        <v>7345765.18</v>
      </c>
      <c r="E25" s="5">
        <v>1354740.91</v>
      </c>
      <c r="F25" s="14">
        <f t="shared" si="0"/>
        <v>-2108053.9400000004</v>
      </c>
      <c r="G25" s="9">
        <f t="shared" si="4"/>
        <v>39.12275975575047</v>
      </c>
      <c r="H25" s="5">
        <f t="shared" si="1"/>
        <v>-5991024.27</v>
      </c>
      <c r="I25" s="9">
        <f t="shared" si="5"/>
        <v>18.44247504247066</v>
      </c>
      <c r="J25" s="5">
        <v>1354740.91</v>
      </c>
      <c r="K25" s="14">
        <f t="shared" si="2"/>
        <v>-2108053.9400000004</v>
      </c>
      <c r="L25" s="9">
        <f t="shared" si="6"/>
        <v>39.12275975575047</v>
      </c>
      <c r="M25" s="35">
        <f t="shared" si="7"/>
        <v>-5991024.27</v>
      </c>
      <c r="N25" s="26">
        <f t="shared" si="8"/>
        <v>18.44247504247066</v>
      </c>
      <c r="O25" s="5">
        <v>1354740.91</v>
      </c>
      <c r="P25" s="14">
        <f t="shared" si="9"/>
        <v>-2108053.9400000004</v>
      </c>
      <c r="Q25" s="9">
        <f t="shared" si="10"/>
        <v>39.12275975575047</v>
      </c>
      <c r="R25" s="5">
        <f t="shared" si="3"/>
        <v>-5991024.27</v>
      </c>
      <c r="S25" s="9">
        <f t="shared" si="11"/>
        <v>18.44247504247066</v>
      </c>
    </row>
    <row r="26" spans="1:19" ht="15">
      <c r="A26" s="6" t="s">
        <v>53</v>
      </c>
      <c r="B26" s="10" t="s">
        <v>22</v>
      </c>
      <c r="C26" s="17">
        <f>C27+C28+C29+C30+C31</f>
        <v>436598787.71999997</v>
      </c>
      <c r="D26" s="46">
        <f>D27+D28+D29+D30+D31</f>
        <v>445435861.7699999</v>
      </c>
      <c r="E26" s="32">
        <f>E27+E28+E29+E30+E31</f>
        <v>443231726.34999996</v>
      </c>
      <c r="F26" s="15">
        <f t="shared" si="0"/>
        <v>6632938.629999995</v>
      </c>
      <c r="G26" s="8">
        <f t="shared" si="4"/>
        <v>101.51922974056764</v>
      </c>
      <c r="H26" s="3">
        <f t="shared" si="1"/>
        <v>-2204135.419999957</v>
      </c>
      <c r="I26" s="8">
        <f t="shared" si="5"/>
        <v>99.50517333489012</v>
      </c>
      <c r="J26" s="20">
        <f>J27+J28+J29+J30+J31</f>
        <v>301730508.22</v>
      </c>
      <c r="K26" s="15">
        <f t="shared" si="2"/>
        <v>-134868279.49999994</v>
      </c>
      <c r="L26" s="8">
        <f t="shared" si="6"/>
        <v>69.10933257412208</v>
      </c>
      <c r="M26" s="25">
        <f t="shared" si="7"/>
        <v>-143705353.5499999</v>
      </c>
      <c r="N26" s="27">
        <f t="shared" si="8"/>
        <v>67.73826135619903</v>
      </c>
      <c r="O26" s="20">
        <f>O27+O28+O29+O30+O31</f>
        <v>281120723.72</v>
      </c>
      <c r="P26" s="15">
        <f t="shared" si="9"/>
        <v>-155478063.99999994</v>
      </c>
      <c r="Q26" s="8">
        <f t="shared" si="10"/>
        <v>64.38880079994375</v>
      </c>
      <c r="R26" s="3">
        <f t="shared" si="3"/>
        <v>-143705353.5499999</v>
      </c>
      <c r="S26" s="8">
        <f t="shared" si="11"/>
        <v>67.73826135619903</v>
      </c>
    </row>
    <row r="27" spans="1:19" ht="15">
      <c r="A27" s="7" t="s">
        <v>54</v>
      </c>
      <c r="B27" s="11" t="s">
        <v>23</v>
      </c>
      <c r="C27" s="5">
        <v>185544968.38</v>
      </c>
      <c r="D27" s="45">
        <v>178169601.25</v>
      </c>
      <c r="E27" s="5">
        <v>179658880</v>
      </c>
      <c r="F27" s="14">
        <f t="shared" si="0"/>
        <v>-5886088.379999995</v>
      </c>
      <c r="G27" s="9">
        <f t="shared" si="4"/>
        <v>96.8276755595198</v>
      </c>
      <c r="H27" s="5">
        <f t="shared" si="1"/>
        <v>1489278.75</v>
      </c>
      <c r="I27" s="9">
        <f t="shared" si="5"/>
        <v>100.83587701804997</v>
      </c>
      <c r="J27" s="5">
        <v>181726732</v>
      </c>
      <c r="K27" s="14">
        <f t="shared" si="2"/>
        <v>-3818236.379999995</v>
      </c>
      <c r="L27" s="9">
        <f t="shared" si="6"/>
        <v>97.94215040518903</v>
      </c>
      <c r="M27" s="35">
        <f t="shared" si="7"/>
        <v>3557130.75</v>
      </c>
      <c r="N27" s="26">
        <f t="shared" si="8"/>
        <v>101.9964857781821</v>
      </c>
      <c r="O27" s="5">
        <v>179622566</v>
      </c>
      <c r="P27" s="14">
        <f t="shared" si="9"/>
        <v>-5922402.379999995</v>
      </c>
      <c r="Q27" s="9">
        <f t="shared" si="10"/>
        <v>96.80810402367214</v>
      </c>
      <c r="R27" s="5">
        <f t="shared" si="3"/>
        <v>3557130.75</v>
      </c>
      <c r="S27" s="9">
        <f t="shared" si="11"/>
        <v>101.9964857781821</v>
      </c>
    </row>
    <row r="28" spans="1:19" ht="15">
      <c r="A28" s="7" t="s">
        <v>55</v>
      </c>
      <c r="B28" s="11" t="s">
        <v>24</v>
      </c>
      <c r="C28" s="5">
        <v>176558343.01</v>
      </c>
      <c r="D28" s="45">
        <v>192232260.29</v>
      </c>
      <c r="E28" s="5">
        <v>185147246.42</v>
      </c>
      <c r="F28" s="14">
        <f t="shared" si="0"/>
        <v>8588903.409999996</v>
      </c>
      <c r="G28" s="9">
        <f t="shared" si="4"/>
        <v>104.86462619866882</v>
      </c>
      <c r="H28" s="5">
        <f t="shared" si="1"/>
        <v>-7085013.870000005</v>
      </c>
      <c r="I28" s="9">
        <f t="shared" si="5"/>
        <v>96.31434710318048</v>
      </c>
      <c r="J28" s="5">
        <v>51249195.75</v>
      </c>
      <c r="K28" s="14">
        <f t="shared" si="2"/>
        <v>-125309147.25999999</v>
      </c>
      <c r="L28" s="9">
        <f t="shared" si="6"/>
        <v>29.026776574980275</v>
      </c>
      <c r="M28" s="35">
        <f t="shared" si="7"/>
        <v>-140983064.54</v>
      </c>
      <c r="N28" s="26">
        <f t="shared" si="8"/>
        <v>26.66003909681231</v>
      </c>
      <c r="O28" s="5">
        <v>32720658.25</v>
      </c>
      <c r="P28" s="14">
        <f t="shared" si="9"/>
        <v>-143837684.76</v>
      </c>
      <c r="Q28" s="9">
        <f t="shared" si="10"/>
        <v>18.53249055930863</v>
      </c>
      <c r="R28" s="5">
        <f t="shared" si="3"/>
        <v>-140983064.54</v>
      </c>
      <c r="S28" s="9">
        <f t="shared" si="11"/>
        <v>26.66003909681231</v>
      </c>
    </row>
    <row r="29" spans="1:19" ht="15">
      <c r="A29" s="7" t="s">
        <v>56</v>
      </c>
      <c r="B29" s="12" t="s">
        <v>25</v>
      </c>
      <c r="C29" s="5">
        <v>47770430.69</v>
      </c>
      <c r="D29" s="45">
        <v>43472331.08</v>
      </c>
      <c r="E29" s="5">
        <v>45494349.84</v>
      </c>
      <c r="F29" s="14">
        <f t="shared" si="0"/>
        <v>-2276080.849999994</v>
      </c>
      <c r="G29" s="9">
        <f t="shared" si="4"/>
        <v>95.23537716297697</v>
      </c>
      <c r="H29" s="5">
        <f t="shared" si="1"/>
        <v>2022018.7600000054</v>
      </c>
      <c r="I29" s="9">
        <f t="shared" si="5"/>
        <v>104.65127751322787</v>
      </c>
      <c r="J29" s="5">
        <v>44822350</v>
      </c>
      <c r="K29" s="14">
        <f t="shared" si="2"/>
        <v>-2948080.6899999976</v>
      </c>
      <c r="L29" s="9">
        <f t="shared" si="6"/>
        <v>93.82864954864823</v>
      </c>
      <c r="M29" s="35">
        <f t="shared" si="7"/>
        <v>1350018.9200000018</v>
      </c>
      <c r="N29" s="26">
        <f t="shared" si="8"/>
        <v>103.10546705562128</v>
      </c>
      <c r="O29" s="5">
        <v>44822350</v>
      </c>
      <c r="P29" s="14">
        <f t="shared" si="9"/>
        <v>-2948080.6899999976</v>
      </c>
      <c r="Q29" s="9">
        <f t="shared" si="10"/>
        <v>93.82864954864823</v>
      </c>
      <c r="R29" s="5">
        <f t="shared" si="3"/>
        <v>1350018.9200000018</v>
      </c>
      <c r="S29" s="9">
        <f t="shared" si="11"/>
        <v>103.10546705562128</v>
      </c>
    </row>
    <row r="30" spans="1:19" ht="24">
      <c r="A30" s="7" t="s">
        <v>57</v>
      </c>
      <c r="B30" s="11" t="s">
        <v>26</v>
      </c>
      <c r="C30" s="5">
        <v>1840815</v>
      </c>
      <c r="D30" s="45">
        <v>1360383.31</v>
      </c>
      <c r="E30" s="5">
        <v>2338989.5</v>
      </c>
      <c r="F30" s="14">
        <f t="shared" si="0"/>
        <v>498174.5</v>
      </c>
      <c r="G30" s="9">
        <f t="shared" si="4"/>
        <v>127.06271406958332</v>
      </c>
      <c r="H30" s="5">
        <f t="shared" si="1"/>
        <v>978606.19</v>
      </c>
      <c r="I30" s="9">
        <f t="shared" si="5"/>
        <v>171.93606263811043</v>
      </c>
      <c r="J30" s="5">
        <v>2338989.5</v>
      </c>
      <c r="K30" s="14">
        <f t="shared" si="2"/>
        <v>498174.5</v>
      </c>
      <c r="L30" s="9">
        <f t="shared" si="6"/>
        <v>127.06271406958332</v>
      </c>
      <c r="M30" s="35">
        <f t="shared" si="7"/>
        <v>978606.19</v>
      </c>
      <c r="N30" s="26">
        <f t="shared" si="8"/>
        <v>171.93606263811043</v>
      </c>
      <c r="O30" s="5">
        <v>2338989.5</v>
      </c>
      <c r="P30" s="14">
        <f t="shared" si="9"/>
        <v>498174.5</v>
      </c>
      <c r="Q30" s="9">
        <f t="shared" si="10"/>
        <v>127.06271406958332</v>
      </c>
      <c r="R30" s="5">
        <f t="shared" si="3"/>
        <v>978606.19</v>
      </c>
      <c r="S30" s="9">
        <f t="shared" si="11"/>
        <v>171.93606263811043</v>
      </c>
    </row>
    <row r="31" spans="1:19" ht="15">
      <c r="A31" s="7" t="s">
        <v>58</v>
      </c>
      <c r="B31" s="11" t="s">
        <v>27</v>
      </c>
      <c r="C31" s="5">
        <v>24884230.64</v>
      </c>
      <c r="D31" s="45">
        <v>30201285.84</v>
      </c>
      <c r="E31" s="5">
        <v>30592260.59</v>
      </c>
      <c r="F31" s="14">
        <f t="shared" si="0"/>
        <v>5708029.949999999</v>
      </c>
      <c r="G31" s="9">
        <f t="shared" si="4"/>
        <v>122.93834208731637</v>
      </c>
      <c r="H31" s="5">
        <f t="shared" si="1"/>
        <v>390974.75</v>
      </c>
      <c r="I31" s="9">
        <f t="shared" si="5"/>
        <v>101.29456325823776</v>
      </c>
      <c r="J31" s="5">
        <v>21593240.97</v>
      </c>
      <c r="K31" s="14">
        <f t="shared" si="2"/>
        <v>-3290989.670000002</v>
      </c>
      <c r="L31" s="9">
        <f t="shared" si="6"/>
        <v>86.77479839497259</v>
      </c>
      <c r="M31" s="35">
        <f t="shared" si="7"/>
        <v>-8608044.870000001</v>
      </c>
      <c r="N31" s="26">
        <f t="shared" si="8"/>
        <v>71.49775371948202</v>
      </c>
      <c r="O31" s="5">
        <v>21616159.97</v>
      </c>
      <c r="P31" s="14">
        <f t="shared" si="9"/>
        <v>-3268070.670000002</v>
      </c>
      <c r="Q31" s="9">
        <f t="shared" si="10"/>
        <v>86.86690090089921</v>
      </c>
      <c r="R31" s="5">
        <f t="shared" si="3"/>
        <v>-8608044.870000001</v>
      </c>
      <c r="S31" s="9">
        <f t="shared" si="11"/>
        <v>71.49775371948202</v>
      </c>
    </row>
    <row r="32" spans="1:19" ht="15">
      <c r="A32" s="6" t="s">
        <v>59</v>
      </c>
      <c r="B32" s="13" t="s">
        <v>28</v>
      </c>
      <c r="C32" s="3">
        <f>C33</f>
        <v>7542933.06</v>
      </c>
      <c r="D32" s="15">
        <f>D33</f>
        <v>10412584.91</v>
      </c>
      <c r="E32" s="3">
        <f>E33</f>
        <v>7685817.83</v>
      </c>
      <c r="F32" s="15">
        <f t="shared" si="0"/>
        <v>142884.77000000048</v>
      </c>
      <c r="G32" s="8">
        <f t="shared" si="4"/>
        <v>101.89428659731472</v>
      </c>
      <c r="H32" s="3">
        <f t="shared" si="1"/>
        <v>-2726767.08</v>
      </c>
      <c r="I32" s="8">
        <f t="shared" si="5"/>
        <v>73.81277460334294</v>
      </c>
      <c r="J32" s="3">
        <f>J33</f>
        <v>1336501.59</v>
      </c>
      <c r="K32" s="15">
        <f t="shared" si="2"/>
        <v>-6206431.47</v>
      </c>
      <c r="L32" s="8">
        <f t="shared" si="6"/>
        <v>17.71859274593642</v>
      </c>
      <c r="M32" s="25">
        <f t="shared" si="7"/>
        <v>-9076083.32</v>
      </c>
      <c r="N32" s="27">
        <f t="shared" si="8"/>
        <v>12.835444815594787</v>
      </c>
      <c r="O32" s="3">
        <f>O33</f>
        <v>1336501.59</v>
      </c>
      <c r="P32" s="15">
        <f t="shared" si="9"/>
        <v>-6206431.47</v>
      </c>
      <c r="Q32" s="8">
        <f t="shared" si="10"/>
        <v>17.71859274593642</v>
      </c>
      <c r="R32" s="3">
        <f t="shared" si="3"/>
        <v>-9076083.32</v>
      </c>
      <c r="S32" s="8">
        <f t="shared" si="11"/>
        <v>12.835444815594787</v>
      </c>
    </row>
    <row r="33" spans="1:19" ht="15">
      <c r="A33" s="7" t="s">
        <v>60</v>
      </c>
      <c r="B33" s="12" t="s">
        <v>29</v>
      </c>
      <c r="C33" s="39">
        <v>7542933.06</v>
      </c>
      <c r="D33" s="45">
        <v>10412584.91</v>
      </c>
      <c r="E33" s="5">
        <v>7685817.83</v>
      </c>
      <c r="F33" s="14">
        <f t="shared" si="0"/>
        <v>142884.77000000048</v>
      </c>
      <c r="G33" s="9">
        <f t="shared" si="4"/>
        <v>101.89428659731472</v>
      </c>
      <c r="H33" s="5">
        <f t="shared" si="1"/>
        <v>-2726767.08</v>
      </c>
      <c r="I33" s="9">
        <f t="shared" si="5"/>
        <v>73.81277460334294</v>
      </c>
      <c r="J33" s="5">
        <v>1336501.59</v>
      </c>
      <c r="K33" s="14">
        <f t="shared" si="2"/>
        <v>-6206431.47</v>
      </c>
      <c r="L33" s="9">
        <f t="shared" si="6"/>
        <v>17.71859274593642</v>
      </c>
      <c r="M33" s="35">
        <f t="shared" si="7"/>
        <v>-9076083.32</v>
      </c>
      <c r="N33" s="26">
        <f t="shared" si="8"/>
        <v>12.835444815594787</v>
      </c>
      <c r="O33" s="5">
        <v>1336501.59</v>
      </c>
      <c r="P33" s="14">
        <f t="shared" si="9"/>
        <v>-6206431.47</v>
      </c>
      <c r="Q33" s="9">
        <f t="shared" si="10"/>
        <v>17.71859274593642</v>
      </c>
      <c r="R33" s="5">
        <f t="shared" si="3"/>
        <v>-9076083.32</v>
      </c>
      <c r="S33" s="9">
        <f t="shared" si="11"/>
        <v>12.835444815594787</v>
      </c>
    </row>
    <row r="34" spans="1:19" ht="15">
      <c r="A34" s="2">
        <v>1000</v>
      </c>
      <c r="B34" s="10" t="s">
        <v>30</v>
      </c>
      <c r="C34" s="17">
        <f>C35+C36+C37+C38</f>
        <v>11869355.76</v>
      </c>
      <c r="D34" s="46">
        <f>D35+D36+D37+D38</f>
        <v>20206893.3</v>
      </c>
      <c r="E34" s="32">
        <f>E35+E36+E37+E38</f>
        <v>10735811.78</v>
      </c>
      <c r="F34" s="15">
        <f t="shared" si="0"/>
        <v>-1133543.9800000004</v>
      </c>
      <c r="G34" s="8">
        <f t="shared" si="4"/>
        <v>90.44982724487821</v>
      </c>
      <c r="H34" s="3">
        <f t="shared" si="1"/>
        <v>-9471081.520000001</v>
      </c>
      <c r="I34" s="8">
        <f t="shared" si="5"/>
        <v>53.129452512128616</v>
      </c>
      <c r="J34" s="20">
        <f>J35+J36+J37+J38</f>
        <v>11178342.77</v>
      </c>
      <c r="K34" s="15">
        <f t="shared" si="2"/>
        <v>-691012.9900000002</v>
      </c>
      <c r="L34" s="8">
        <f t="shared" si="6"/>
        <v>94.17817610346864</v>
      </c>
      <c r="M34" s="25">
        <f t="shared" si="7"/>
        <v>-9028550.530000001</v>
      </c>
      <c r="N34" s="27">
        <f t="shared" si="8"/>
        <v>55.319452644410205</v>
      </c>
      <c r="O34" s="20">
        <f>O35+O36+O37+O38</f>
        <v>8082618.67</v>
      </c>
      <c r="P34" s="15">
        <f t="shared" si="9"/>
        <v>-3786737.09</v>
      </c>
      <c r="Q34" s="8">
        <f t="shared" si="10"/>
        <v>68.09652379987303</v>
      </c>
      <c r="R34" s="3">
        <f t="shared" si="3"/>
        <v>-9028550.530000001</v>
      </c>
      <c r="S34" s="8">
        <f t="shared" si="11"/>
        <v>55.319452644410205</v>
      </c>
    </row>
    <row r="35" spans="1:19" ht="15">
      <c r="A35" s="4">
        <v>1001</v>
      </c>
      <c r="B35" s="11" t="s">
        <v>31</v>
      </c>
      <c r="C35" s="5">
        <v>2868999.67</v>
      </c>
      <c r="D35" s="45">
        <v>3216952.55</v>
      </c>
      <c r="E35" s="22">
        <v>3402954.85</v>
      </c>
      <c r="F35" s="14">
        <f t="shared" si="0"/>
        <v>533955.1800000002</v>
      </c>
      <c r="G35" s="9" t="s">
        <v>68</v>
      </c>
      <c r="H35" s="5">
        <f t="shared" si="1"/>
        <v>186002.30000000028</v>
      </c>
      <c r="I35" s="9">
        <f t="shared" si="5"/>
        <v>105.78194104852435</v>
      </c>
      <c r="J35" s="5">
        <v>3402954.85</v>
      </c>
      <c r="K35" s="14">
        <f t="shared" si="2"/>
        <v>533955.1800000002</v>
      </c>
      <c r="L35" s="9">
        <f t="shared" si="6"/>
        <v>118.61119698211746</v>
      </c>
      <c r="M35" s="35">
        <f t="shared" si="7"/>
        <v>186002.30000000028</v>
      </c>
      <c r="N35" s="26">
        <f t="shared" si="8"/>
        <v>105.78194104852435</v>
      </c>
      <c r="O35" s="5">
        <v>3402954.85</v>
      </c>
      <c r="P35" s="14">
        <f t="shared" si="9"/>
        <v>533955.1800000002</v>
      </c>
      <c r="Q35" s="9">
        <f t="shared" si="10"/>
        <v>118.61119698211746</v>
      </c>
      <c r="R35" s="5">
        <f t="shared" si="3"/>
        <v>186002.30000000028</v>
      </c>
      <c r="S35" s="9">
        <f t="shared" si="11"/>
        <v>105.78194104852435</v>
      </c>
    </row>
    <row r="36" spans="1:19" ht="15" customHeight="1">
      <c r="A36" s="4">
        <v>1003</v>
      </c>
      <c r="B36" s="11" t="s">
        <v>32</v>
      </c>
      <c r="C36" s="5">
        <v>2988009</v>
      </c>
      <c r="D36" s="45">
        <v>4285115.1</v>
      </c>
      <c r="E36" s="22">
        <v>192870.8</v>
      </c>
      <c r="F36" s="14">
        <f t="shared" si="0"/>
        <v>-2795138.2</v>
      </c>
      <c r="G36" s="9">
        <f t="shared" si="4"/>
        <v>6.4548266086213255</v>
      </c>
      <c r="H36" s="5">
        <f t="shared" si="1"/>
        <v>-4092244.3</v>
      </c>
      <c r="I36" s="9">
        <f t="shared" si="5"/>
        <v>4.500947944198745</v>
      </c>
      <c r="J36" s="24">
        <v>230546.5</v>
      </c>
      <c r="K36" s="14">
        <f t="shared" si="2"/>
        <v>-2757462.5</v>
      </c>
      <c r="L36" s="9">
        <f t="shared" si="6"/>
        <v>7.7157230784780095</v>
      </c>
      <c r="M36" s="35">
        <f t="shared" si="7"/>
        <v>-4054568.5999999996</v>
      </c>
      <c r="N36" s="26">
        <f t="shared" si="8"/>
        <v>5.380170534975829</v>
      </c>
      <c r="O36" s="21">
        <v>240046.5</v>
      </c>
      <c r="P36" s="14">
        <f t="shared" si="9"/>
        <v>-2747962.5</v>
      </c>
      <c r="Q36" s="9">
        <f t="shared" si="10"/>
        <v>8.033660541183108</v>
      </c>
      <c r="R36" s="5">
        <f t="shared" si="3"/>
        <v>-4054568.5999999996</v>
      </c>
      <c r="S36" s="9">
        <f t="shared" si="11"/>
        <v>5.380170534975829</v>
      </c>
    </row>
    <row r="37" spans="1:19" ht="15.75" customHeight="1">
      <c r="A37" s="4">
        <v>1004</v>
      </c>
      <c r="B37" s="11" t="s">
        <v>33</v>
      </c>
      <c r="C37" s="5">
        <v>5692347.09</v>
      </c>
      <c r="D37" s="45">
        <v>12204825.65</v>
      </c>
      <c r="E37" s="5">
        <v>6639986.13</v>
      </c>
      <c r="F37" s="14">
        <f t="shared" si="0"/>
        <v>947639.04</v>
      </c>
      <c r="G37" s="9" t="s">
        <v>67</v>
      </c>
      <c r="H37" s="5">
        <f t="shared" si="1"/>
        <v>-5564839.5200000005</v>
      </c>
      <c r="I37" s="9">
        <f t="shared" si="5"/>
        <v>54.40459634914981</v>
      </c>
      <c r="J37" s="24">
        <v>7044841.42</v>
      </c>
      <c r="K37" s="14">
        <f t="shared" si="2"/>
        <v>1352494.33</v>
      </c>
      <c r="L37" s="9">
        <f t="shared" si="6"/>
        <v>123.75987107982202</v>
      </c>
      <c r="M37" s="35">
        <f t="shared" si="7"/>
        <v>-5159984.23</v>
      </c>
      <c r="N37" s="26">
        <f t="shared" si="8"/>
        <v>57.721770240937445</v>
      </c>
      <c r="O37" s="5">
        <v>3939617.32</v>
      </c>
      <c r="P37" s="14">
        <f t="shared" si="9"/>
        <v>-1752729.77</v>
      </c>
      <c r="Q37" s="9">
        <f t="shared" si="10"/>
        <v>69.20901444890634</v>
      </c>
      <c r="R37" s="5">
        <f t="shared" si="3"/>
        <v>-5159984.23</v>
      </c>
      <c r="S37" s="9">
        <f t="shared" si="11"/>
        <v>57.721770240937445</v>
      </c>
    </row>
    <row r="38" spans="1:19" ht="24.75" thickBot="1">
      <c r="A38" s="4">
        <v>1006</v>
      </c>
      <c r="B38" s="11" t="s">
        <v>34</v>
      </c>
      <c r="C38" s="5">
        <v>320000</v>
      </c>
      <c r="D38" s="47">
        <v>500000</v>
      </c>
      <c r="E38" s="5">
        <v>500000</v>
      </c>
      <c r="F38" s="14">
        <f t="shared" si="0"/>
        <v>180000</v>
      </c>
      <c r="G38" s="9">
        <f t="shared" si="4"/>
        <v>156.25</v>
      </c>
      <c r="H38" s="5">
        <f t="shared" si="1"/>
        <v>0</v>
      </c>
      <c r="I38" s="9">
        <f t="shared" si="5"/>
        <v>100</v>
      </c>
      <c r="J38" s="5">
        <v>500000</v>
      </c>
      <c r="K38" s="14">
        <f t="shared" si="2"/>
        <v>180000</v>
      </c>
      <c r="L38" s="9">
        <f t="shared" si="6"/>
        <v>156.25</v>
      </c>
      <c r="M38" s="35">
        <f t="shared" si="7"/>
        <v>0</v>
      </c>
      <c r="N38" s="26">
        <f t="shared" si="8"/>
        <v>100</v>
      </c>
      <c r="O38" s="5">
        <v>500000</v>
      </c>
      <c r="P38" s="14">
        <f t="shared" si="9"/>
        <v>180000</v>
      </c>
      <c r="Q38" s="9">
        <f t="shared" si="10"/>
        <v>156.25</v>
      </c>
      <c r="R38" s="5">
        <f t="shared" si="3"/>
        <v>0</v>
      </c>
      <c r="S38" s="9">
        <f t="shared" si="11"/>
        <v>100</v>
      </c>
    </row>
    <row r="39" spans="1:19" ht="15.75" thickBot="1">
      <c r="A39" s="18">
        <v>1100</v>
      </c>
      <c r="B39" s="41" t="s">
        <v>64</v>
      </c>
      <c r="C39" s="40">
        <f>C40</f>
        <v>945535.59</v>
      </c>
      <c r="D39" s="37">
        <f>D40</f>
        <v>1171825</v>
      </c>
      <c r="E39" s="23">
        <f>E40</f>
        <v>1188913</v>
      </c>
      <c r="F39" s="15">
        <f t="shared" si="0"/>
        <v>243377.41000000003</v>
      </c>
      <c r="G39" s="8">
        <f t="shared" si="4"/>
        <v>125.7396350358425</v>
      </c>
      <c r="H39" s="3">
        <f t="shared" si="1"/>
        <v>17088</v>
      </c>
      <c r="I39" s="8">
        <f t="shared" si="5"/>
        <v>101.45823821816397</v>
      </c>
      <c r="J39" s="23">
        <f>J40</f>
        <v>1188913</v>
      </c>
      <c r="K39" s="15">
        <f t="shared" si="2"/>
        <v>243377.41000000003</v>
      </c>
      <c r="L39" s="8">
        <f t="shared" si="6"/>
        <v>125.7396350358425</v>
      </c>
      <c r="M39" s="25">
        <f t="shared" si="7"/>
        <v>17088</v>
      </c>
      <c r="N39" s="27">
        <f t="shared" si="8"/>
        <v>101.45823821816397</v>
      </c>
      <c r="O39" s="3">
        <f>O40</f>
        <v>1188913</v>
      </c>
      <c r="P39" s="15">
        <f t="shared" si="9"/>
        <v>243377.41000000003</v>
      </c>
      <c r="Q39" s="8">
        <f t="shared" si="10"/>
        <v>125.7396350358425</v>
      </c>
      <c r="R39" s="3">
        <f t="shared" si="3"/>
        <v>17088</v>
      </c>
      <c r="S39" s="8">
        <f t="shared" si="11"/>
        <v>101.45823821816397</v>
      </c>
    </row>
    <row r="40" spans="1:19" ht="15.75" thickBot="1">
      <c r="A40" s="19">
        <v>1101</v>
      </c>
      <c r="B40" s="42" t="s">
        <v>65</v>
      </c>
      <c r="C40" s="39">
        <v>945535.59</v>
      </c>
      <c r="D40" s="36">
        <v>1171825</v>
      </c>
      <c r="E40" s="24">
        <v>1188913</v>
      </c>
      <c r="F40" s="14">
        <f t="shared" si="0"/>
        <v>243377.41000000003</v>
      </c>
      <c r="G40" s="9">
        <f t="shared" si="4"/>
        <v>125.7396350358425</v>
      </c>
      <c r="H40" s="5">
        <f t="shared" si="1"/>
        <v>17088</v>
      </c>
      <c r="I40" s="9">
        <f t="shared" si="5"/>
        <v>101.45823821816397</v>
      </c>
      <c r="J40" s="24">
        <v>1188913</v>
      </c>
      <c r="K40" s="14">
        <f t="shared" si="2"/>
        <v>243377.41000000003</v>
      </c>
      <c r="L40" s="9">
        <f t="shared" si="6"/>
        <v>125.7396350358425</v>
      </c>
      <c r="M40" s="35">
        <f t="shared" si="7"/>
        <v>17088</v>
      </c>
      <c r="N40" s="26">
        <f t="shared" si="8"/>
        <v>101.45823821816397</v>
      </c>
      <c r="O40" s="5">
        <v>1188913</v>
      </c>
      <c r="P40" s="14">
        <f t="shared" si="9"/>
        <v>243377.41000000003</v>
      </c>
      <c r="Q40" s="9">
        <f t="shared" si="10"/>
        <v>125.7396350358425</v>
      </c>
      <c r="R40" s="5">
        <f t="shared" si="3"/>
        <v>17088</v>
      </c>
      <c r="S40" s="9">
        <f t="shared" si="11"/>
        <v>101.45823821816397</v>
      </c>
    </row>
    <row r="41" spans="1:19" ht="15">
      <c r="A41" s="4"/>
      <c r="B41" s="10" t="s">
        <v>35</v>
      </c>
      <c r="C41" s="3">
        <f>C8+C16+C18+C23+C26+C32+C34+C39</f>
        <v>574313901.29</v>
      </c>
      <c r="D41" s="15">
        <f>D8+D16+D18+D23+D26+D32+D34+D39</f>
        <v>621810326.7699999</v>
      </c>
      <c r="E41" s="3">
        <f>E8+E16+E18+E23+E26+E32+E34+E39</f>
        <v>579926024.26</v>
      </c>
      <c r="F41" s="15">
        <f t="shared" si="0"/>
        <v>5612122.970000029</v>
      </c>
      <c r="G41" s="8">
        <f t="shared" si="4"/>
        <v>100.9771873808721</v>
      </c>
      <c r="H41" s="3">
        <f t="shared" si="1"/>
        <v>-41884302.50999987</v>
      </c>
      <c r="I41" s="8">
        <f t="shared" si="5"/>
        <v>93.264135266526</v>
      </c>
      <c r="J41" s="3">
        <f>J8+J16+J18+J23+J26+J32+J34+J39</f>
        <v>414471371.59999996</v>
      </c>
      <c r="K41" s="15">
        <f t="shared" si="2"/>
        <v>-159842529.69</v>
      </c>
      <c r="L41" s="8">
        <f t="shared" si="6"/>
        <v>72.16808972741764</v>
      </c>
      <c r="M41" s="25">
        <f t="shared" si="7"/>
        <v>-207338955.1699999</v>
      </c>
      <c r="N41" s="27">
        <f t="shared" si="8"/>
        <v>66.65559476198727</v>
      </c>
      <c r="O41" s="3">
        <f>O8+O16+O18+O23+O26+O32+O34+O39</f>
        <v>389559757.89</v>
      </c>
      <c r="P41" s="15">
        <f t="shared" si="9"/>
        <v>-184754143.39999998</v>
      </c>
      <c r="Q41" s="8">
        <f t="shared" si="10"/>
        <v>67.83045944299573</v>
      </c>
      <c r="R41" s="3">
        <f t="shared" si="3"/>
        <v>-207338955.1699999</v>
      </c>
      <c r="S41" s="8">
        <f t="shared" si="11"/>
        <v>66.65559476198727</v>
      </c>
    </row>
  </sheetData>
  <sheetProtection/>
  <mergeCells count="17">
    <mergeCell ref="B2:M2"/>
    <mergeCell ref="A5:A7"/>
    <mergeCell ref="B5:B7"/>
    <mergeCell ref="C5:C7"/>
    <mergeCell ref="D5:D7"/>
    <mergeCell ref="E5:E7"/>
    <mergeCell ref="F5:I5"/>
    <mergeCell ref="F6:G6"/>
    <mergeCell ref="H6:I6"/>
    <mergeCell ref="J5:J7"/>
    <mergeCell ref="K5:N5"/>
    <mergeCell ref="K6:L6"/>
    <mergeCell ref="M6:N6"/>
    <mergeCell ref="O5:O7"/>
    <mergeCell ref="P5:S5"/>
    <mergeCell ref="P6:Q6"/>
    <mergeCell ref="R6:S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k51n2</cp:lastModifiedBy>
  <cp:lastPrinted>2017-11-20T10:51:13Z</cp:lastPrinted>
  <dcterms:created xsi:type="dcterms:W3CDTF">2017-11-20T07:55:38Z</dcterms:created>
  <dcterms:modified xsi:type="dcterms:W3CDTF">2020-11-19T08:22:12Z</dcterms:modified>
  <cp:category/>
  <cp:version/>
  <cp:contentType/>
  <cp:contentStatus/>
</cp:coreProperties>
</file>